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15195" windowHeight="11505" firstSheet="1" activeTab="1"/>
  </bookViews>
  <sheets>
    <sheet name="Settings" sheetId="7" state="hidden" r:id="rId1"/>
    <sheet name="Donnees Generales" sheetId="14" r:id="rId2"/>
    <sheet name="Services de consultants" sheetId="8" r:id="rId3"/>
    <sheet name="Travaux" sheetId="15" r:id="rId4"/>
    <sheet name="Renforcement de capacites" sheetId="4" r:id="rId5"/>
  </sheets>
  <definedNames>
    <definedName name="country" localSheetId="1">#REF!</definedName>
    <definedName name="country">#REF!</definedName>
    <definedName name="fi">Settings!$A$4:$A$5</definedName>
    <definedName name="gwncs">Settings!$A$10:$A$12</definedName>
    <definedName name="lncr" localSheetId="1">#REF!</definedName>
    <definedName name="lncr">#REF!</definedName>
    <definedName name="_xlnm.Print_Area" localSheetId="3">Travaux!$A$1:$Y$19</definedName>
    <definedName name="_xlnm.Print_Titles" localSheetId="2">'Services de consultants'!$5:$5</definedName>
    <definedName name="priorpost">Settings!$A$1:$A$2</definedName>
    <definedName name="projectName" localSheetId="1">#REF!</definedName>
    <definedName name="projectName">#REF!</definedName>
    <definedName name="projID" localSheetId="1">#REF!</definedName>
    <definedName name="projID">#REF!</definedName>
    <definedName name="yn">Settings!$A$7:$A$8</definedName>
  </definedNames>
  <calcPr calcId="145621"/>
</workbook>
</file>

<file path=xl/calcChain.xml><?xml version="1.0" encoding="utf-8"?>
<calcChain xmlns="http://schemas.openxmlformats.org/spreadsheetml/2006/main">
  <c r="P28" i="8" l="1"/>
  <c r="S28" i="8" s="1"/>
  <c r="X28" i="8" s="1"/>
  <c r="S10" i="8"/>
  <c r="X10" i="8" s="1"/>
  <c r="X7" i="8"/>
  <c r="P31" i="8"/>
  <c r="S31" i="8" s="1"/>
  <c r="X31" i="8" s="1"/>
  <c r="M10" i="8"/>
  <c r="O10" i="8" s="1"/>
  <c r="P10" i="8" s="1"/>
  <c r="N19" i="8"/>
  <c r="M19" i="8"/>
  <c r="S6" i="8"/>
  <c r="O19" i="8"/>
  <c r="P19" i="8" s="1"/>
  <c r="X19" i="8" s="1"/>
  <c r="M13" i="15"/>
  <c r="M17" i="15"/>
  <c r="N17" i="15" s="1"/>
  <c r="O17" i="15" s="1"/>
  <c r="T17" i="15" s="1"/>
  <c r="O30" i="8"/>
  <c r="P30" i="8" s="1"/>
  <c r="S30" i="8" s="1"/>
  <c r="X30" i="8" s="1"/>
  <c r="I30" i="8"/>
  <c r="L18" i="8"/>
  <c r="O18" i="8" s="1"/>
  <c r="P18" i="8" s="1"/>
  <c r="S18" i="8" s="1"/>
  <c r="I18" i="8"/>
  <c r="L9" i="8"/>
  <c r="O9" i="8" s="1"/>
  <c r="P9" i="8" s="1"/>
  <c r="S9" i="8" s="1"/>
  <c r="I9" i="8"/>
  <c r="P6" i="8"/>
  <c r="X6" i="8" l="1"/>
  <c r="V17" i="15"/>
  <c r="K58" i="15"/>
  <c r="L58" i="15" s="1"/>
  <c r="M58" i="15" s="1"/>
  <c r="N58" i="15" s="1"/>
  <c r="O58" i="15" s="1"/>
  <c r="P58" i="15" s="1"/>
  <c r="Q58" i="15" s="1"/>
  <c r="T58" i="15" s="1"/>
  <c r="V58" i="15" s="1"/>
  <c r="K56" i="15"/>
  <c r="L56" i="15"/>
  <c r="M56" i="15"/>
  <c r="N56" i="15" s="1"/>
  <c r="O56" i="15" s="1"/>
  <c r="P56" i="15" s="1"/>
  <c r="Q56" i="15" s="1"/>
  <c r="T56" i="15" s="1"/>
  <c r="V56" i="15" s="1"/>
  <c r="K52" i="15"/>
  <c r="L52" i="15" s="1"/>
  <c r="M52" i="15" s="1"/>
  <c r="N52" i="15" s="1"/>
  <c r="O52" i="15" s="1"/>
  <c r="P52" i="15" s="1"/>
  <c r="Q52" i="15" s="1"/>
  <c r="T52" i="15" s="1"/>
  <c r="V52" i="15" s="1"/>
  <c r="V50" i="15"/>
  <c r="K50" i="15"/>
  <c r="L50" i="15" s="1"/>
  <c r="M50" i="15" s="1"/>
  <c r="N50" i="15" s="1"/>
  <c r="O50" i="15" s="1"/>
  <c r="P50" i="15" s="1"/>
  <c r="Q50" i="15" s="1"/>
  <c r="K48" i="15"/>
  <c r="L48" i="15" s="1"/>
  <c r="M48" i="15" s="1"/>
  <c r="N48" i="15" s="1"/>
  <c r="O48" i="15" s="1"/>
  <c r="P48" i="15" s="1"/>
  <c r="Q48" i="15" s="1"/>
  <c r="T48" i="15" s="1"/>
  <c r="V46" i="15"/>
  <c r="W46" i="15" s="1"/>
  <c r="K46" i="15"/>
  <c r="L46" i="15" s="1"/>
  <c r="M46" i="15" s="1"/>
  <c r="N46" i="15" s="1"/>
  <c r="O46" i="15" s="1"/>
  <c r="P46" i="15" s="1"/>
  <c r="Q46" i="15" s="1"/>
  <c r="Z45" i="15"/>
  <c r="V44" i="15"/>
  <c r="W44" i="15"/>
  <c r="K44" i="15"/>
  <c r="L44" i="15" s="1"/>
  <c r="M44" i="15" s="1"/>
  <c r="N44" i="15" s="1"/>
  <c r="O44" i="15" s="1"/>
  <c r="P44" i="15" s="1"/>
  <c r="Q44" i="15" s="1"/>
  <c r="P42" i="15"/>
  <c r="Q42" i="15" s="1"/>
  <c r="T42" i="15" s="1"/>
  <c r="V42" i="15" s="1"/>
  <c r="W42" i="15" s="1"/>
  <c r="K42" i="15"/>
  <c r="L42" i="15" s="1"/>
  <c r="M42" i="15" s="1"/>
  <c r="N42" i="15" s="1"/>
  <c r="P40" i="15"/>
  <c r="Q40" i="15" s="1"/>
  <c r="T40" i="15" s="1"/>
  <c r="V40" i="15" s="1"/>
  <c r="W40" i="15" s="1"/>
  <c r="K40" i="15"/>
  <c r="L40" i="15" s="1"/>
  <c r="M40" i="15" s="1"/>
  <c r="N40" i="15" s="1"/>
  <c r="P38" i="15"/>
  <c r="Q38" i="15"/>
  <c r="T38" i="15"/>
  <c r="V38" i="15" s="1"/>
  <c r="W38" i="15" s="1"/>
  <c r="K38" i="15"/>
  <c r="L38" i="15"/>
  <c r="M38" i="15" s="1"/>
  <c r="N38" i="15" s="1"/>
  <c r="AQ37" i="15"/>
  <c r="P36" i="15"/>
  <c r="Q36" i="15" s="1"/>
  <c r="T36" i="15" s="1"/>
  <c r="V36" i="15" s="1"/>
  <c r="W36" i="15" s="1"/>
  <c r="K36" i="15"/>
  <c r="L36" i="15" s="1"/>
  <c r="M36" i="15" s="1"/>
  <c r="N36" i="15" s="1"/>
  <c r="P34" i="15"/>
  <c r="Q34" i="15" s="1"/>
  <c r="T34" i="15" s="1"/>
  <c r="V34" i="15" s="1"/>
  <c r="W34" i="15" s="1"/>
  <c r="K34" i="15"/>
  <c r="L34" i="15"/>
  <c r="M34" i="15" s="1"/>
  <c r="N34" i="15" s="1"/>
  <c r="K32" i="15"/>
  <c r="L32" i="15" s="1"/>
  <c r="M32" i="15" s="1"/>
  <c r="N32" i="15" s="1"/>
  <c r="O32" i="15" s="1"/>
  <c r="P32" i="15" s="1"/>
  <c r="Q32" i="15" s="1"/>
  <c r="T32" i="15" s="1"/>
  <c r="V32" i="15" s="1"/>
  <c r="W29" i="15"/>
  <c r="L15" i="15"/>
  <c r="M15" i="15"/>
  <c r="N15" i="15"/>
  <c r="O15" i="15" s="1"/>
  <c r="P15" i="15" s="1"/>
  <c r="Q15" i="15" s="1"/>
  <c r="T15" i="15" s="1"/>
  <c r="V15" i="15" s="1"/>
  <c r="N13" i="15"/>
  <c r="O13" i="15" s="1"/>
  <c r="K11" i="15"/>
  <c r="L11" i="15" s="1"/>
  <c r="O11" i="15" s="1"/>
  <c r="T11" i="15" s="1"/>
  <c r="V11" i="15" s="1"/>
  <c r="W8" i="15"/>
  <c r="W15" i="15" l="1"/>
  <c r="U15" i="15" s="1"/>
  <c r="W32" i="15"/>
  <c r="W11" i="15"/>
  <c r="U11" i="15" s="1"/>
  <c r="V13" i="15"/>
  <c r="W13" i="15" s="1"/>
  <c r="U13" i="15" s="1"/>
  <c r="T13" i="15"/>
  <c r="W17" i="15"/>
  <c r="U17" i="15" s="1"/>
</calcChain>
</file>

<file path=xl/sharedStrings.xml><?xml version="1.0" encoding="utf-8"?>
<sst xmlns="http://schemas.openxmlformats.org/spreadsheetml/2006/main" count="532" uniqueCount="270">
  <si>
    <t>Goods</t>
  </si>
  <si>
    <t>Works</t>
  </si>
  <si>
    <t>SL No.</t>
  </si>
  <si>
    <t>Prior</t>
  </si>
  <si>
    <t>Post</t>
  </si>
  <si>
    <t>Firm</t>
  </si>
  <si>
    <t>Individual</t>
  </si>
  <si>
    <t>Yes</t>
  </si>
  <si>
    <t>No</t>
  </si>
  <si>
    <t>Non-Consulting Services</t>
  </si>
  <si>
    <t>Version:</t>
  </si>
  <si>
    <t>Last changed:</t>
  </si>
  <si>
    <t>Revised by:</t>
  </si>
  <si>
    <t>Andrew Alexander Jacobs</t>
  </si>
  <si>
    <t>Realisée</t>
  </si>
  <si>
    <t>Revisée</t>
  </si>
  <si>
    <t>Prévu</t>
  </si>
  <si>
    <t>Signature contrat (Date)</t>
  </si>
  <si>
    <t>Montant contrat</t>
  </si>
  <si>
    <t>Nom, Ville et Pays de l'attributaire du contrat (y/c. Zip Code si US)</t>
  </si>
  <si>
    <t>Achèvement du contrat (Date)</t>
  </si>
  <si>
    <t>Dépenses engagées à ce jour</t>
  </si>
  <si>
    <t>Plan de passation des marchés pour Services de consultants</t>
  </si>
  <si>
    <t>** Applicable en cas de revue préalable de la Banque</t>
  </si>
  <si>
    <t>Description des Services</t>
  </si>
  <si>
    <t>Revue par la Banque (A Priori/ A Postériori)</t>
  </si>
  <si>
    <t>Method de Selection</t>
  </si>
  <si>
    <t>Type de Consultant (Firme/ Individuel)</t>
  </si>
  <si>
    <t>Publicité pour constitution liste restreinte (Date)</t>
  </si>
  <si>
    <t>Finalisation TdR et liste restreinte (Date)</t>
  </si>
  <si>
    <t>Transmission Demande de proposition à la Banque (Date)</t>
  </si>
  <si>
    <t>Non Objection Banque sur TdR (Date)**</t>
  </si>
  <si>
    <t>Non Objection Banque sur liste restreinte (Date)**</t>
  </si>
  <si>
    <t>Non Objection Banque sur Demande de Proposition (Date)**</t>
  </si>
  <si>
    <t>Invitation des consultants/ Envoi Demande de Proposition (Date)</t>
  </si>
  <si>
    <t>Date limite de soumission des propositions (Date)</t>
  </si>
  <si>
    <t>Non Objection Banque sur Rapport d'Evaluation Technique
(Date)**</t>
  </si>
  <si>
    <t>Non Objection Banque sur Rapport d'Evaluation Combiné / projet de contrat/ contrat (Date)**</t>
  </si>
  <si>
    <t>Monnaie/ Devise du contrat</t>
  </si>
  <si>
    <t xml:space="preserve">No. du Contrat </t>
  </si>
  <si>
    <t>Pour certains contrats, une ou plusieurs de ces avis de NO peuvent etre contenus dans une seule communication de la Banque</t>
  </si>
  <si>
    <t>Renforcement de capacités</t>
  </si>
  <si>
    <t>Resultats attendus/ Description des activités</t>
  </si>
  <si>
    <t>Montant estimé</t>
  </si>
  <si>
    <t>Date de démarrage</t>
  </si>
  <si>
    <t>Date d'achèvement</t>
  </si>
  <si>
    <t>Commentaires</t>
  </si>
  <si>
    <t xml:space="preserve">Durée estimée </t>
  </si>
  <si>
    <t>1.</t>
  </si>
  <si>
    <t>2.</t>
  </si>
  <si>
    <t>3.</t>
  </si>
  <si>
    <t>1a.</t>
  </si>
  <si>
    <t>1b.</t>
  </si>
  <si>
    <t>4.</t>
  </si>
  <si>
    <t>5.</t>
  </si>
  <si>
    <t>6.</t>
  </si>
  <si>
    <t>http://go.worldbank.org/MKXO98RY40</t>
  </si>
  <si>
    <t>Information sur le Projet</t>
  </si>
  <si>
    <t>Nom du Projet:</t>
  </si>
  <si>
    <t>Référence du Projet :</t>
  </si>
  <si>
    <t>Pays:</t>
  </si>
  <si>
    <t>Numéro du Prêt/Crédit:</t>
  </si>
  <si>
    <t>Seuil de Revue à Priori</t>
  </si>
  <si>
    <t>Type de Marché</t>
  </si>
  <si>
    <t>Travaux</t>
  </si>
  <si>
    <t>II. Seuils pour les Fournitures, Travaux et Services autres que Services de Consultants</t>
  </si>
  <si>
    <t>Firme de Consultant (Méthodes compétitive)</t>
  </si>
  <si>
    <t>Consultants Individuels  (Méthodes compétitive)</t>
  </si>
  <si>
    <t>Date d'Avis Général de Passation des Marchés</t>
  </si>
  <si>
    <t>Méthode de Passation des Marchés</t>
  </si>
  <si>
    <t>AOI Travaux</t>
  </si>
  <si>
    <t>AON Travaux</t>
  </si>
  <si>
    <t>AON Fournitures</t>
  </si>
  <si>
    <t>Consultations d'Entrepreneurs (Travaux) (CEN)</t>
  </si>
  <si>
    <t>Consultations de Fournisseurs (Fournitures) (CF)</t>
  </si>
  <si>
    <t>Fiche du Plan de Passation des Marchés</t>
  </si>
  <si>
    <t>I. Généralités</t>
  </si>
  <si>
    <t>-</t>
  </si>
  <si>
    <r>
      <t xml:space="preserve">Tout autre montage de de passation des marchés: </t>
    </r>
    <r>
      <rPr>
        <i/>
        <sz val="10"/>
        <rFont val="Arial"/>
        <family val="2"/>
      </rPr>
      <t>[incluant la passation des marchés anticipée et le financement rétroactif si cela est applicable]</t>
    </r>
  </si>
  <si>
    <t>III. Sélection des Consultants</t>
  </si>
  <si>
    <t>Catégorie de Consultants</t>
  </si>
  <si>
    <t>Méthodes de Sélection</t>
  </si>
  <si>
    <t>Note:  la liste des seuils de OPCPR peut être consultée ici</t>
  </si>
  <si>
    <r>
      <t xml:space="preserve">Tout autre montage de sélection de consultants: </t>
    </r>
    <r>
      <rPr>
        <i/>
        <sz val="10"/>
        <rFont val="Arial"/>
        <family val="2"/>
      </rPr>
      <t>[incluant la passation de marchés anticipée et le financement rétroactif si cela est applicable]</t>
    </r>
  </si>
  <si>
    <t>Republique Tunisienne</t>
  </si>
  <si>
    <t>…………..</t>
  </si>
  <si>
    <t>……………</t>
  </si>
  <si>
    <t>Date d'approbation du Plan de Passation des Marchés</t>
  </si>
  <si>
    <t>……………………………</t>
  </si>
  <si>
    <r>
      <t xml:space="preserve">AOI </t>
    </r>
    <r>
      <rPr>
        <sz val="10"/>
        <rFont val="Arial"/>
        <family val="2"/>
      </rPr>
      <t>Fournitures</t>
    </r>
  </si>
  <si>
    <r>
      <t xml:space="preserve">Prequalification : </t>
    </r>
    <r>
      <rPr>
        <b/>
        <sz val="10"/>
        <color indexed="12"/>
        <rFont val="Arial"/>
        <family val="2"/>
      </rPr>
      <t>A/NA</t>
    </r>
  </si>
  <si>
    <r>
      <t xml:space="preserve">Référence du Manuel de Procédures ou du Manuel de Passation des Marchés : </t>
    </r>
    <r>
      <rPr>
        <sz val="10"/>
        <color indexed="12"/>
        <rFont val="Arial"/>
        <family val="2"/>
      </rPr>
      <t>………………..</t>
    </r>
  </si>
  <si>
    <r>
      <t>Marchés avec méthodes et dates des différentes étapes:</t>
    </r>
    <r>
      <rPr>
        <sz val="10"/>
        <rFont val="Arial"/>
        <family val="2"/>
      </rPr>
      <t xml:space="preserve"> Voir la feuille "Fournitures et Travaux"
</t>
    </r>
  </si>
  <si>
    <t>SFQC (Selection fondee sur la qualité et le coût )</t>
  </si>
  <si>
    <t>SFQ(Sélection fondée sur la qualité)</t>
  </si>
  <si>
    <t>QC (Sélection fondée sur les qualifications des consultants)</t>
  </si>
  <si>
    <t>CI (Consultants Individuels)</t>
  </si>
  <si>
    <r>
      <t xml:space="preserve">Liste Restreinte composée uniquement de nationaux: </t>
    </r>
    <r>
      <rPr>
        <sz val="10"/>
        <rFont val="Arial"/>
        <family val="2"/>
      </rPr>
      <t xml:space="preserve">La short-liste pour les services de consultants, avec un coût estimatif de moins de </t>
    </r>
    <r>
      <rPr>
        <sz val="10"/>
        <color indexed="12"/>
        <rFont val="Arial"/>
        <family val="2"/>
      </rPr>
      <t>200,000</t>
    </r>
    <r>
      <rPr>
        <sz val="10"/>
        <color indexed="12"/>
        <rFont val="Arial"/>
        <family val="2"/>
      </rPr>
      <t xml:space="preserve"> US$</t>
    </r>
    <r>
      <rPr>
        <sz val="10"/>
        <rFont val="Arial"/>
        <family val="2"/>
      </rPr>
      <t xml:space="preserve"> équivalent par contrat, peut comprendre entièrement de consultants nationaux suivant les provisions du paragraphe 2.7 des Directives pour les Consultants.</t>
    </r>
  </si>
  <si>
    <r>
      <t>Marchés de Consultants avec méthodes et dates des différentes étapes:</t>
    </r>
    <r>
      <rPr>
        <sz val="10"/>
        <rFont val="Arial"/>
        <family val="2"/>
      </rPr>
      <t xml:space="preserve"> Voir la feuille "Services de Consultants"
</t>
    </r>
  </si>
  <si>
    <t xml:space="preserve">IV. Activités de Renforcement des Capacités de l'Agence d'Exécution </t>
  </si>
  <si>
    <r>
      <t xml:space="preserve">Procédure  proposée pour les Composantes des Marchés Communautaires : </t>
    </r>
    <r>
      <rPr>
        <b/>
        <sz val="10"/>
        <color indexed="12"/>
        <rFont val="Arial"/>
        <family val="2"/>
      </rPr>
      <t>A/</t>
    </r>
    <r>
      <rPr>
        <sz val="10"/>
        <color indexed="12"/>
        <rFont val="Arial"/>
        <family val="2"/>
      </rPr>
      <t>NA</t>
    </r>
  </si>
  <si>
    <t>Seuil de Revue à Priori (USD)</t>
  </si>
  <si>
    <t>Seuil de la méthode de PM         (USD)</t>
  </si>
  <si>
    <t>&gt;10,000,000</t>
  </si>
  <si>
    <r>
      <t xml:space="preserve">&gt;200,000 et </t>
    </r>
    <r>
      <rPr>
        <sz val="10"/>
        <color indexed="12"/>
        <rFont val="Calibri"/>
        <family val="2"/>
      </rPr>
      <t>≤</t>
    </r>
    <r>
      <rPr>
        <sz val="10"/>
        <color indexed="12"/>
        <rFont val="Arial"/>
        <family val="2"/>
      </rPr>
      <t>10,000,000</t>
    </r>
  </si>
  <si>
    <t>≤200,000</t>
  </si>
  <si>
    <t>&gt;1,000,000</t>
  </si>
  <si>
    <r>
      <t xml:space="preserve">&gt;100,000 et </t>
    </r>
    <r>
      <rPr>
        <sz val="10"/>
        <color indexed="12"/>
        <rFont val="Calibri"/>
        <family val="2"/>
      </rPr>
      <t>≤</t>
    </r>
    <r>
      <rPr>
        <sz val="10"/>
        <color indexed="12"/>
        <rFont val="Arial"/>
        <family val="2"/>
      </rPr>
      <t>1,000,000</t>
    </r>
  </si>
  <si>
    <r>
      <rPr>
        <sz val="12"/>
        <color indexed="12"/>
        <rFont val="Arial"/>
        <family val="2"/>
      </rPr>
      <t>≤</t>
    </r>
    <r>
      <rPr>
        <sz val="10"/>
        <color indexed="12"/>
        <rFont val="Arial"/>
        <family val="2"/>
      </rPr>
      <t xml:space="preserve"> 100,000</t>
    </r>
  </si>
  <si>
    <t>Projet de Gestion Durable et Integree des Dechets Municipaux</t>
  </si>
  <si>
    <t>Préparation d'un Plan stratégique et un plan d'action de communication</t>
  </si>
  <si>
    <t>PGE: TDR sectoriel</t>
  </si>
  <si>
    <t>consultation public et formation</t>
  </si>
  <si>
    <t>etude des chiffoniers Djbel Chakir</t>
  </si>
  <si>
    <t>Etude des chiffoniers (Gar tfal et Bni wael du Gouvernorat de Nabeul</t>
  </si>
  <si>
    <t>Etude des chiffoniers (Rmila et Zouhour du Gouvernorat de Sousse</t>
  </si>
  <si>
    <r>
      <t xml:space="preserve">Mise en place d'un SIG et mise à niveau du site web de l'ANGed:                     </t>
    </r>
    <r>
      <rPr>
        <b/>
        <sz val="10"/>
        <rFont val="Arial"/>
        <family val="2"/>
      </rPr>
      <t>Mission1: Diagnostic et analyse de documents</t>
    </r>
  </si>
  <si>
    <r>
      <t xml:space="preserve">Mise en place d'un SIG et mise à niveau du site web de l'ANGed:                     </t>
    </r>
    <r>
      <rPr>
        <b/>
        <sz val="10"/>
        <rFont val="Arial"/>
        <family val="2"/>
      </rPr>
      <t>Mission2: conception, developpement et mise en œuvre de SIG</t>
    </r>
  </si>
  <si>
    <t xml:space="preserve">Révision 1 : </t>
  </si>
  <si>
    <r>
      <t xml:space="preserve">Diagnostic et systèmes de suivi des PGEs                                         </t>
    </r>
    <r>
      <rPr>
        <b/>
        <sz val="10"/>
        <rFont val="Arial"/>
        <family val="2"/>
      </rPr>
      <t>Mission B: Developpement et mise en œuvre d'une application pour le suivie des PGEs</t>
    </r>
  </si>
  <si>
    <r>
      <t xml:space="preserve">Diagnostic et systèmes de suivi des PGEs                                 </t>
    </r>
    <r>
      <rPr>
        <b/>
        <sz val="10"/>
        <rFont val="Arial"/>
        <family val="2"/>
      </rPr>
      <t xml:space="preserve">    Mission A: Diagnostic, analyse des pratiques actuels dans le domaine des PGEs</t>
    </r>
  </si>
  <si>
    <t>PLAN DE PASSATION DE MARCHÉ</t>
  </si>
  <si>
    <t>Travaux de  génie civil et assimilés</t>
  </si>
  <si>
    <t>planifié</t>
  </si>
  <si>
    <t>Description du marché</t>
  </si>
  <si>
    <t>No de lot</t>
  </si>
  <si>
    <t>Numéro Appel d'Offres</t>
  </si>
  <si>
    <t>Coûts estimatifs</t>
  </si>
  <si>
    <t>Priori / Posteriori</t>
  </si>
  <si>
    <t>Methode de            P.M (1)</t>
  </si>
  <si>
    <t>Unité de P.M.</t>
  </si>
  <si>
    <t>Estimations</t>
  </si>
  <si>
    <t>Prévu //</t>
  </si>
  <si>
    <t>Approbation CMC</t>
  </si>
  <si>
    <t xml:space="preserve">Dossier d'Appel d'Offres                        </t>
  </si>
  <si>
    <t>Publication</t>
  </si>
  <si>
    <t>Remise et Ouverture publique des Offres</t>
  </si>
  <si>
    <t>Rapport d'evaluation</t>
  </si>
  <si>
    <t>Montant du Contrat</t>
  </si>
  <si>
    <t>Entrepreneur</t>
  </si>
  <si>
    <t>Date de Signature</t>
  </si>
  <si>
    <t>date prévisionnel</t>
  </si>
  <si>
    <t>Exécution du marché</t>
  </si>
  <si>
    <t>(million USD)</t>
  </si>
  <si>
    <t>Réalisé</t>
  </si>
  <si>
    <t>transm BIRD / Elaboré</t>
  </si>
  <si>
    <t>NOBJ BIRD</t>
  </si>
  <si>
    <t xml:space="preserve"> </t>
  </si>
  <si>
    <t>Transm BIRD / Elaboré</t>
  </si>
  <si>
    <t>d'achevement</t>
  </si>
  <si>
    <t>Debut</t>
  </si>
  <si>
    <t>Fin</t>
  </si>
  <si>
    <t>Durée Marché</t>
  </si>
  <si>
    <t>Avenant</t>
  </si>
  <si>
    <t>Exploitation du système de captage et torchage du biogaz des casier 1,2,3 et 4 pour une durée de 5ans                            et                                 Conception et installation  d'un système
 de collecte de gas, 
de torchage et maintenance pour une période de 5 ans- du casier 5 de Jebel Chakir</t>
  </si>
  <si>
    <t>A definir</t>
  </si>
  <si>
    <t>Priori</t>
  </si>
  <si>
    <t>AOI</t>
  </si>
  <si>
    <t>UGP</t>
  </si>
  <si>
    <t xml:space="preserve">Conception et installation  d'un systeme 
de collecte de gaz, de torchage,
 et maintenance pour une 
periode de 5 ans  </t>
  </si>
  <si>
    <t>Sousse/  Monastir</t>
  </si>
  <si>
    <t>TOTAL</t>
  </si>
  <si>
    <t xml:space="preserve">      CFN   = Consultation de Fournisseurs à l'échelon National            </t>
  </si>
  <si>
    <t xml:space="preserve">    CMC = Commission des marchés compétente</t>
  </si>
  <si>
    <t>en cours de réalisation ou achevé</t>
  </si>
  <si>
    <t>Construction 
du Casier 5 Djebel Chekir</t>
  </si>
  <si>
    <t>5ème casier</t>
  </si>
  <si>
    <t>N°2/07</t>
  </si>
  <si>
    <t>15 mois</t>
  </si>
  <si>
    <t xml:space="preserve"> 03/01/2007</t>
  </si>
  <si>
    <t xml:space="preserve"> 27/08/2007 </t>
  </si>
  <si>
    <t>6527988*</t>
  </si>
  <si>
    <t>SETPAH</t>
  </si>
  <si>
    <t>récep prov 4/8/2009</t>
  </si>
  <si>
    <t>19 mois*</t>
  </si>
  <si>
    <t>233323,8*</t>
  </si>
  <si>
    <t xml:space="preserve">Rehabilitation des décharges 
sauvages </t>
  </si>
  <si>
    <t xml:space="preserve">
Lot #1
Sousse ***</t>
  </si>
  <si>
    <t>N°17/07</t>
  </si>
  <si>
    <t>12 mois</t>
  </si>
  <si>
    <t>infructueux</t>
  </si>
  <si>
    <t xml:space="preserve">
Lot n#2 
Hammam Sousse </t>
  </si>
  <si>
    <t xml:space="preserve">12 mois </t>
  </si>
  <si>
    <t>Lot n#3 
Monastir</t>
  </si>
  <si>
    <t>01/02/200</t>
  </si>
  <si>
    <t>SOBOTRAG</t>
  </si>
  <si>
    <t>récep prov 6/7/2009</t>
  </si>
  <si>
    <t>12mois</t>
  </si>
  <si>
    <t>Rehabilitation des décharges sauvages (relance 17/2007)</t>
  </si>
  <si>
    <t xml:space="preserve">
Lot #1
Sousse *</t>
  </si>
  <si>
    <t>N°08/08</t>
  </si>
  <si>
    <t>6mois</t>
  </si>
  <si>
    <t>ECR</t>
  </si>
  <si>
    <t>4mois</t>
  </si>
  <si>
    <t>ETH</t>
  </si>
  <si>
    <t>récep prov 24/6/2009</t>
  </si>
  <si>
    <t xml:space="preserve">Rehabilitation des décharges 
sauvages Bizerte et Djerba
</t>
  </si>
  <si>
    <t xml:space="preserve">lot1: Bizerte </t>
  </si>
  <si>
    <t>N°18/07</t>
  </si>
  <si>
    <t xml:space="preserve">Priori </t>
  </si>
  <si>
    <t>7mois</t>
  </si>
  <si>
    <t>Sita Dectra /SEGOR</t>
  </si>
  <si>
    <t>récep def 16/10/2009</t>
  </si>
  <si>
    <t>lot2: Jerba Midoun</t>
  </si>
  <si>
    <t>récep prov 23/6/2009</t>
  </si>
  <si>
    <t>Rehabilitation des decharges 
Sauvages</t>
  </si>
  <si>
    <t>Nabeul et Hammamet</t>
  </si>
  <si>
    <t>N°3/09</t>
  </si>
  <si>
    <t>Posteriori</t>
  </si>
  <si>
    <t>5mois</t>
  </si>
  <si>
    <t>Le FLOCH Dépollution</t>
  </si>
  <si>
    <t>Conception et installation  d'un système
 de collecte de gas, 
de torchage et maintenance pour une période de 5 ans- Jebel Chakir</t>
  </si>
  <si>
    <t>N°6/07</t>
  </si>
  <si>
    <t>5ans</t>
  </si>
  <si>
    <t>casiers 1,2,3 et 4</t>
  </si>
  <si>
    <t>6471700**</t>
  </si>
  <si>
    <t>**5ans et 132 jours</t>
  </si>
  <si>
    <t>**871699,725</t>
  </si>
  <si>
    <t xml:space="preserve">  Bizerte, Gabes et Jerba 
</t>
  </si>
  <si>
    <t>N°1/09</t>
  </si>
  <si>
    <t>5 ans</t>
  </si>
  <si>
    <t xml:space="preserve">système de collecte de gas, </t>
  </si>
  <si>
    <t>30/06/06</t>
  </si>
  <si>
    <t>15/07/06</t>
  </si>
  <si>
    <t>30/07/06</t>
  </si>
  <si>
    <t>15/08/06</t>
  </si>
  <si>
    <t>15/10/06</t>
  </si>
  <si>
    <t>15/1/07</t>
  </si>
  <si>
    <t>30/01/07</t>
  </si>
  <si>
    <t>15/02/07</t>
  </si>
  <si>
    <t>28/02/07</t>
  </si>
  <si>
    <t>28/02/2012</t>
  </si>
  <si>
    <t xml:space="preserve">
</t>
  </si>
  <si>
    <t>Segor</t>
  </si>
  <si>
    <t>pour une période de 5 ans</t>
  </si>
  <si>
    <t xml:space="preserve">
Sousse, Kairouan </t>
  </si>
  <si>
    <t xml:space="preserve">
Sfax et Medenine</t>
  </si>
  <si>
    <t>3ans</t>
  </si>
  <si>
    <t>Seta dectra /Segor</t>
  </si>
  <si>
    <t>3CV</t>
  </si>
  <si>
    <t>SQC</t>
  </si>
  <si>
    <t>finalisation du DAO</t>
  </si>
  <si>
    <t>………………..</t>
  </si>
  <si>
    <t>NA</t>
  </si>
  <si>
    <t>Mr Slim Ferchichi, Tunisia</t>
  </si>
  <si>
    <t>Mr Lotfo Lamti. Tunisia</t>
  </si>
  <si>
    <t>Mr Kamel Ben Mahmoud, Tun</t>
  </si>
  <si>
    <t>Mr Sghayer Bou Yahia, TUN</t>
  </si>
  <si>
    <t>Mr Hassan Mouri, TUN</t>
  </si>
  <si>
    <t>Mr Ridha Boukraa, TUN</t>
  </si>
  <si>
    <t>Mr Abdallah Ardhaoui, TUN</t>
  </si>
  <si>
    <t>≥ 1,000,000</t>
  </si>
  <si>
    <t>≥ 20,000,0000</t>
  </si>
  <si>
    <t>≥ 2,000,000</t>
  </si>
  <si>
    <t>Cout estimé en DT</t>
  </si>
  <si>
    <t>Cout estimé en $</t>
  </si>
  <si>
    <t>Revue et Evaluaion de la Stratégie du progrmme Nationale de Gestion Intégrée et Duurable des Déchets</t>
  </si>
  <si>
    <t>(SD)</t>
  </si>
  <si>
    <t>kairouan/ Nabeul</t>
  </si>
  <si>
    <t>Revise</t>
  </si>
  <si>
    <t>Avenant au marche de conception et installation  d'un système
 de collecte de gas, 
de torchage et maintenance pour la première alvéole du 5ème casier  Jebel Chakir</t>
  </si>
  <si>
    <t>Mise en œuvre d'un plan de formation</t>
  </si>
  <si>
    <t>SFQC</t>
  </si>
  <si>
    <t>3,875,000</t>
  </si>
  <si>
    <t>SEGOR</t>
  </si>
  <si>
    <t xml:space="preserve">
Appui à l'Organistion de  l'ANGED (Plan de gestion et manuels de procédures+ préparation d'un plan de formation) </t>
  </si>
  <si>
    <t>221/06/2012</t>
  </si>
  <si>
    <t>RESILIE</t>
  </si>
  <si>
    <t>la commission départementale a émis un avis défavorable quant à l'attribution du contrat à Ernst and young</t>
  </si>
  <si>
    <t>la commission départementale a émis un avis défavorable quant à l'attribution du contrat,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</si>
</sst>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[$-40C]d\-mmm\-yyyy;@"/>
    <numFmt numFmtId="166" formatCode="dd/mm/yy;@"/>
    <numFmt numFmtId="167" formatCode="d/mm/yyyy;@"/>
  </numFmts>
  <fonts count="2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Calibri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/>
      <sz val="9"/>
      <name val="Arial"/>
      <family val="2"/>
    </font>
    <font>
      <sz val="9"/>
      <color indexed="11"/>
      <name val="Arial"/>
      <family val="2"/>
    </font>
    <font>
      <b/>
      <i/>
      <sz val="6"/>
      <name val="Arial Narrow"/>
      <family val="2"/>
    </font>
    <font>
      <u/>
      <sz val="10"/>
      <color theme="10"/>
      <name val="Arial"/>
      <family val="2"/>
    </font>
    <font>
      <sz val="10"/>
      <color rgb="FF0000FF"/>
      <name val="Arial"/>
      <family val="2"/>
    </font>
    <font>
      <i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12" fillId="0" borderId="0"/>
  </cellStyleXfs>
  <cellXfs count="36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wrapText="1"/>
    </xf>
    <xf numFmtId="15" fontId="0" fillId="0" borderId="0" xfId="0" applyNumberFormat="1"/>
    <xf numFmtId="15" fontId="1" fillId="0" borderId="0" xfId="0" applyNumberFormat="1" applyFont="1" applyAlignment="1">
      <alignment horizontal="centerContinuous"/>
    </xf>
    <xf numFmtId="15" fontId="0" fillId="0" borderId="1" xfId="0" applyNumberFormat="1" applyBorder="1"/>
    <xf numFmtId="10" fontId="2" fillId="0" borderId="0" xfId="0" applyNumberFormat="1" applyFont="1" applyAlignment="1">
      <alignment horizontal="centerContinuous"/>
    </xf>
    <xf numFmtId="0" fontId="3" fillId="0" borderId="0" xfId="0" applyFont="1"/>
    <xf numFmtId="0" fontId="0" fillId="0" borderId="1" xfId="0" applyBorder="1" applyAlignment="1">
      <alignment wrapText="1"/>
    </xf>
    <xf numFmtId="15" fontId="1" fillId="0" borderId="1" xfId="0" applyNumberFormat="1" applyFont="1" applyBorder="1" applyAlignment="1">
      <alignment wrapText="1"/>
    </xf>
    <xf numFmtId="0" fontId="3" fillId="0" borderId="0" xfId="0" applyFont="1" applyFill="1" applyBorder="1"/>
    <xf numFmtId="14" fontId="0" fillId="0" borderId="0" xfId="0" applyNumberFormat="1"/>
    <xf numFmtId="0" fontId="4" fillId="0" borderId="0" xfId="3" applyAlignment="1" applyProtection="1"/>
    <xf numFmtId="0" fontId="4" fillId="0" borderId="0" xfId="3" applyAlignment="1" applyProtection="1">
      <alignment horizontal="left"/>
    </xf>
    <xf numFmtId="49" fontId="2" fillId="0" borderId="0" xfId="7" applyNumberFormat="1" applyFont="1" applyAlignment="1">
      <alignment horizontal="centerContinuous"/>
    </xf>
    <xf numFmtId="0" fontId="2" fillId="0" borderId="0" xfId="7" applyFont="1" applyAlignment="1">
      <alignment horizontal="centerContinuous"/>
    </xf>
    <xf numFmtId="49" fontId="1" fillId="0" borderId="0" xfId="7" applyNumberFormat="1" applyFont="1" applyAlignment="1">
      <alignment horizontal="left"/>
    </xf>
    <xf numFmtId="0" fontId="1" fillId="0" borderId="0" xfId="7" applyFont="1" applyAlignment="1">
      <alignment horizontal="left"/>
    </xf>
    <xf numFmtId="0" fontId="24" fillId="0" borderId="0" xfId="7" applyFont="1"/>
    <xf numFmtId="0" fontId="9" fillId="0" borderId="0" xfId="7" applyFont="1" applyFill="1"/>
    <xf numFmtId="0" fontId="25" fillId="0" borderId="0" xfId="7" applyFont="1" applyFill="1"/>
    <xf numFmtId="0" fontId="24" fillId="0" borderId="0" xfId="7" applyFont="1" applyFill="1"/>
    <xf numFmtId="0" fontId="1" fillId="0" borderId="0" xfId="7" applyFont="1" applyAlignment="1"/>
    <xf numFmtId="0" fontId="1" fillId="0" borderId="0" xfId="7" applyFont="1" applyAlignment="1">
      <alignment wrapText="1"/>
    </xf>
    <xf numFmtId="0" fontId="1" fillId="0" borderId="0" xfId="7" applyFont="1" applyAlignment="1">
      <alignment horizontal="center" wrapText="1"/>
    </xf>
    <xf numFmtId="0" fontId="5" fillId="0" borderId="1" xfId="7" applyFont="1" applyBorder="1" applyAlignment="1">
      <alignment horizontal="left"/>
    </xf>
    <xf numFmtId="3" fontId="24" fillId="0" borderId="1" xfId="7" applyNumberFormat="1" applyFont="1" applyBorder="1" applyAlignment="1">
      <alignment horizontal="left" wrapText="1"/>
    </xf>
    <xf numFmtId="0" fontId="24" fillId="0" borderId="1" xfId="7" applyFont="1" applyBorder="1" applyAlignment="1">
      <alignment wrapText="1"/>
    </xf>
    <xf numFmtId="0" fontId="24" fillId="0" borderId="1" xfId="7" applyFont="1" applyBorder="1" applyAlignment="1">
      <alignment horizontal="center"/>
    </xf>
    <xf numFmtId="0" fontId="25" fillId="0" borderId="1" xfId="7" applyFont="1" applyBorder="1" applyAlignment="1">
      <alignment horizontal="center"/>
    </xf>
    <xf numFmtId="0" fontId="5" fillId="0" borderId="1" xfId="7" applyFont="1" applyBorder="1"/>
    <xf numFmtId="0" fontId="5" fillId="0" borderId="0" xfId="7" applyFont="1" applyBorder="1" applyAlignment="1">
      <alignment vertical="top"/>
    </xf>
    <xf numFmtId="0" fontId="24" fillId="0" borderId="0" xfId="7" applyFont="1" applyBorder="1" applyAlignment="1">
      <alignment wrapText="1"/>
    </xf>
    <xf numFmtId="0" fontId="24" fillId="0" borderId="0" xfId="7" applyFont="1" applyBorder="1" applyAlignment="1">
      <alignment horizontal="center" vertical="top" wrapText="1"/>
    </xf>
    <xf numFmtId="0" fontId="1" fillId="0" borderId="0" xfId="7" applyFont="1" applyAlignment="1">
      <alignment horizontal="center"/>
    </xf>
    <xf numFmtId="0" fontId="24" fillId="0" borderId="1" xfId="7" applyFont="1" applyBorder="1"/>
    <xf numFmtId="0" fontId="6" fillId="0" borderId="0" xfId="7" applyFont="1" applyBorder="1" applyAlignment="1">
      <alignment horizontal="left"/>
    </xf>
    <xf numFmtId="0" fontId="5" fillId="0" borderId="0" xfId="7" applyFont="1"/>
    <xf numFmtId="3" fontId="24" fillId="0" borderId="0" xfId="7" applyNumberFormat="1" applyFont="1" applyBorder="1" applyAlignment="1">
      <alignment horizontal="left" wrapText="1"/>
    </xf>
    <xf numFmtId="0" fontId="0" fillId="0" borderId="2" xfId="0" applyBorder="1"/>
    <xf numFmtId="0" fontId="0" fillId="0" borderId="0" xfId="0" applyBorder="1"/>
    <xf numFmtId="0" fontId="3" fillId="0" borderId="3" xfId="0" applyFont="1" applyBorder="1"/>
    <xf numFmtId="15" fontId="0" fillId="0" borderId="3" xfId="0" applyNumberFormat="1" applyBorder="1"/>
    <xf numFmtId="0" fontId="3" fillId="0" borderId="4" xfId="0" applyFont="1" applyBorder="1"/>
    <xf numFmtId="0" fontId="3" fillId="0" borderId="2" xfId="0" applyFont="1" applyBorder="1"/>
    <xf numFmtId="15" fontId="0" fillId="0" borderId="2" xfId="0" applyNumberFormat="1" applyBorder="1"/>
    <xf numFmtId="0" fontId="3" fillId="7" borderId="5" xfId="0" applyFont="1" applyFill="1" applyBorder="1"/>
    <xf numFmtId="0" fontId="0" fillId="7" borderId="5" xfId="0" applyFill="1" applyBorder="1"/>
    <xf numFmtId="15" fontId="0" fillId="7" borderId="5" xfId="0" applyNumberFormat="1" applyFill="1" applyBorder="1"/>
    <xf numFmtId="0" fontId="0" fillId="0" borderId="6" xfId="0" applyFill="1" applyBorder="1"/>
    <xf numFmtId="0" fontId="3" fillId="8" borderId="7" xfId="0" applyFont="1" applyFill="1" applyBorder="1"/>
    <xf numFmtId="0" fontId="0" fillId="8" borderId="6" xfId="0" applyFill="1" applyBorder="1"/>
    <xf numFmtId="0" fontId="0" fillId="8" borderId="7" xfId="0" applyFill="1" applyBorder="1"/>
    <xf numFmtId="15" fontId="0" fillId="8" borderId="7" xfId="0" applyNumberFormat="1" applyFill="1" applyBorder="1"/>
    <xf numFmtId="0" fontId="0" fillId="0" borderId="5" xfId="0" applyFill="1" applyBorder="1"/>
    <xf numFmtId="0" fontId="0" fillId="0" borderId="8" xfId="0" applyFill="1" applyBorder="1"/>
    <xf numFmtId="15" fontId="0" fillId="7" borderId="8" xfId="0" applyNumberFormat="1" applyFill="1" applyBorder="1"/>
    <xf numFmtId="0" fontId="3" fillId="7" borderId="9" xfId="0" applyFont="1" applyFill="1" applyBorder="1"/>
    <xf numFmtId="0" fontId="0" fillId="7" borderId="2" xfId="0" applyFill="1" applyBorder="1"/>
    <xf numFmtId="0" fontId="0" fillId="7" borderId="0" xfId="0" applyFill="1"/>
    <xf numFmtId="0" fontId="3" fillId="7" borderId="8" xfId="0" applyFont="1" applyFill="1" applyBorder="1"/>
    <xf numFmtId="0" fontId="0" fillId="9" borderId="5" xfId="0" applyFill="1" applyBorder="1"/>
    <xf numFmtId="0" fontId="0" fillId="9" borderId="2" xfId="0" applyFill="1" applyBorder="1"/>
    <xf numFmtId="0" fontId="1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5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9" borderId="0" xfId="0" applyFill="1"/>
    <xf numFmtId="0" fontId="0" fillId="9" borderId="0" xfId="0" applyFill="1" applyBorder="1"/>
    <xf numFmtId="0" fontId="0" fillId="9" borderId="0" xfId="0" applyFill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7" borderId="0" xfId="0" applyFill="1" applyBorder="1"/>
    <xf numFmtId="10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6" applyNumberFormat="1" applyFont="1" applyAlignment="1">
      <alignment horizontal="center" vertical="center"/>
    </xf>
    <xf numFmtId="0" fontId="5" fillId="0" borderId="0" xfId="6"/>
    <xf numFmtId="0" fontId="2" fillId="0" borderId="0" xfId="6" applyFont="1" applyBorder="1"/>
    <xf numFmtId="0" fontId="5" fillId="0" borderId="0" xfId="6" applyBorder="1"/>
    <xf numFmtId="0" fontId="5" fillId="2" borderId="0" xfId="6" applyFont="1" applyFill="1" applyBorder="1"/>
    <xf numFmtId="0" fontId="5" fillId="2" borderId="0" xfId="6" applyFill="1" applyBorder="1"/>
    <xf numFmtId="0" fontId="15" fillId="0" borderId="5" xfId="6" applyFont="1" applyFill="1" applyBorder="1" applyAlignment="1">
      <alignment horizontal="center" vertical="center" wrapText="1"/>
    </xf>
    <xf numFmtId="0" fontId="15" fillId="0" borderId="5" xfId="6" applyFont="1" applyFill="1" applyBorder="1" applyAlignment="1">
      <alignment horizontal="centerContinuous" vertical="center" wrapText="1"/>
    </xf>
    <xf numFmtId="0" fontId="5" fillId="0" borderId="12" xfId="6" applyFill="1" applyBorder="1" applyAlignment="1">
      <alignment wrapText="1"/>
    </xf>
    <xf numFmtId="0" fontId="15" fillId="0" borderId="13" xfId="6" applyFont="1" applyFill="1" applyBorder="1" applyAlignment="1">
      <alignment horizontal="center" vertical="center" wrapText="1"/>
    </xf>
    <xf numFmtId="0" fontId="15" fillId="0" borderId="14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Continuous" vertical="center" wrapText="1"/>
    </xf>
    <xf numFmtId="0" fontId="5" fillId="0" borderId="11" xfId="6" applyFill="1" applyBorder="1"/>
    <xf numFmtId="0" fontId="5" fillId="0" borderId="10" xfId="6" applyFill="1" applyBorder="1"/>
    <xf numFmtId="0" fontId="5" fillId="0" borderId="0" xfId="6" applyFill="1"/>
    <xf numFmtId="0" fontId="14" fillId="0" borderId="6" xfId="6" applyFont="1" applyFill="1" applyBorder="1" applyAlignment="1">
      <alignment horizontal="center" vertical="center"/>
    </xf>
    <xf numFmtId="0" fontId="15" fillId="0" borderId="6" xfId="6" applyFont="1" applyFill="1" applyBorder="1" applyAlignment="1">
      <alignment horizontal="center" vertical="center"/>
    </xf>
    <xf numFmtId="0" fontId="15" fillId="0" borderId="6" xfId="6" applyFont="1" applyFill="1" applyBorder="1" applyAlignment="1">
      <alignment horizontal="centerContinuous" vertical="center"/>
    </xf>
    <xf numFmtId="0" fontId="15" fillId="0" borderId="1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Continuous" vertical="center" wrapText="1"/>
    </xf>
    <xf numFmtId="0" fontId="15" fillId="0" borderId="6" xfId="6" applyFont="1" applyFill="1" applyBorder="1" applyAlignment="1">
      <alignment horizontal="center" vertical="center" wrapText="1"/>
    </xf>
    <xf numFmtId="0" fontId="5" fillId="0" borderId="2" xfId="6" applyBorder="1" applyAlignment="1"/>
    <xf numFmtId="0" fontId="5" fillId="0" borderId="2" xfId="6" applyBorder="1" applyAlignment="1">
      <alignment horizontal="center" wrapText="1"/>
    </xf>
    <xf numFmtId="0" fontId="14" fillId="0" borderId="2" xfId="6" applyFont="1" applyFill="1" applyBorder="1" applyAlignment="1">
      <alignment horizontal="center" vertical="center"/>
    </xf>
    <xf numFmtId="0" fontId="5" fillId="0" borderId="2" xfId="6" applyBorder="1" applyAlignment="1">
      <alignment horizontal="center" vertical="center" wrapText="1"/>
    </xf>
    <xf numFmtId="0" fontId="15" fillId="0" borderId="2" xfId="6" applyFont="1" applyFill="1" applyBorder="1" applyAlignment="1">
      <alignment horizontal="center" vertical="center"/>
    </xf>
    <xf numFmtId="0" fontId="15" fillId="0" borderId="5" xfId="6" applyFont="1" applyFill="1" applyBorder="1" applyAlignment="1">
      <alignment horizontal="left" vertical="center" wrapText="1"/>
    </xf>
    <xf numFmtId="0" fontId="15" fillId="0" borderId="2" xfId="6" applyFont="1" applyFill="1" applyBorder="1" applyAlignment="1">
      <alignment horizontal="centerContinuous" vertical="center"/>
    </xf>
    <xf numFmtId="0" fontId="1" fillId="0" borderId="2" xfId="6" applyFont="1" applyBorder="1" applyAlignment="1">
      <alignment horizontal="center" vertical="center" wrapText="1"/>
    </xf>
    <xf numFmtId="0" fontId="15" fillId="0" borderId="2" xfId="6" applyFont="1" applyFill="1" applyBorder="1" applyAlignment="1">
      <alignment horizontal="centerContinuous" vertical="center" wrapText="1"/>
    </xf>
    <xf numFmtId="0" fontId="15" fillId="0" borderId="11" xfId="6" applyFont="1" applyFill="1" applyBorder="1" applyAlignment="1">
      <alignment horizontal="centerContinuous" vertical="center" wrapText="1"/>
    </xf>
    <xf numFmtId="0" fontId="5" fillId="0" borderId="6" xfId="6" applyBorder="1" applyAlignment="1">
      <alignment horizontal="center" vertical="center" wrapText="1"/>
    </xf>
    <xf numFmtId="0" fontId="16" fillId="0" borderId="5" xfId="6" applyFont="1" applyFill="1" applyBorder="1" applyAlignment="1">
      <alignment horizontal="left" vertical="center" wrapText="1"/>
    </xf>
    <xf numFmtId="0" fontId="15" fillId="0" borderId="15" xfId="6" applyFont="1" applyFill="1" applyBorder="1" applyAlignment="1">
      <alignment horizontal="centerContinuous" vertical="center" wrapText="1"/>
    </xf>
    <xf numFmtId="0" fontId="5" fillId="0" borderId="16" xfId="6" applyFill="1" applyBorder="1"/>
    <xf numFmtId="0" fontId="5" fillId="0" borderId="1" xfId="6" applyBorder="1" applyAlignment="1">
      <alignment horizontal="center" vertical="center" wrapText="1"/>
    </xf>
    <xf numFmtId="0" fontId="15" fillId="0" borderId="17" xfId="6" applyFont="1" applyFill="1" applyBorder="1" applyAlignment="1">
      <alignment horizontal="centerContinuous" vertical="center" wrapText="1"/>
    </xf>
    <xf numFmtId="0" fontId="5" fillId="0" borderId="18" xfId="6" applyFill="1" applyBorder="1"/>
    <xf numFmtId="0" fontId="1" fillId="3" borderId="5" xfId="6" applyFont="1" applyFill="1" applyBorder="1" applyAlignment="1">
      <alignment horizontal="center" vertical="center" wrapText="1"/>
    </xf>
    <xf numFmtId="0" fontId="17" fillId="3" borderId="5" xfId="6" applyFont="1" applyFill="1" applyBorder="1" applyAlignment="1">
      <alignment horizontal="center" vertical="center" wrapText="1"/>
    </xf>
    <xf numFmtId="164" fontId="18" fillId="3" borderId="5" xfId="6" applyNumberFormat="1" applyFont="1" applyFill="1" applyBorder="1" applyAlignment="1">
      <alignment horizontal="center" vertical="center"/>
    </xf>
    <xf numFmtId="0" fontId="19" fillId="3" borderId="5" xfId="6" applyFont="1" applyFill="1" applyBorder="1" applyAlignment="1">
      <alignment horizontal="center" vertical="center"/>
    </xf>
    <xf numFmtId="0" fontId="18" fillId="3" borderId="5" xfId="6" applyFont="1" applyFill="1" applyBorder="1" applyAlignment="1">
      <alignment horizontal="center" vertical="center"/>
    </xf>
    <xf numFmtId="17" fontId="18" fillId="4" borderId="5" xfId="6" applyNumberFormat="1" applyFont="1" applyFill="1" applyBorder="1" applyAlignment="1">
      <alignment horizontal="center" vertical="center" wrapText="1"/>
    </xf>
    <xf numFmtId="165" fontId="18" fillId="4" borderId="6" xfId="6" applyNumberFormat="1" applyFont="1" applyFill="1" applyBorder="1" applyAlignment="1">
      <alignment horizontal="center" vertical="center"/>
    </xf>
    <xf numFmtId="165" fontId="18" fillId="4" borderId="5" xfId="6" applyNumberFormat="1" applyFont="1" applyFill="1" applyBorder="1" applyAlignment="1">
      <alignment horizontal="center" vertical="center"/>
    </xf>
    <xf numFmtId="165" fontId="18" fillId="4" borderId="5" xfId="5" applyNumberFormat="1" applyFont="1" applyFill="1" applyBorder="1" applyAlignment="1">
      <alignment horizontal="center" vertical="center"/>
    </xf>
    <xf numFmtId="166" fontId="18" fillId="4" borderId="6" xfId="6" applyNumberFormat="1" applyFont="1" applyFill="1" applyBorder="1" applyAlignment="1">
      <alignment horizontal="center" vertical="center"/>
    </xf>
    <xf numFmtId="166" fontId="18" fillId="4" borderId="5" xfId="6" applyNumberFormat="1" applyFont="1" applyFill="1" applyBorder="1" applyAlignment="1">
      <alignment horizontal="center" vertical="center"/>
    </xf>
    <xf numFmtId="4" fontId="26" fillId="0" borderId="1" xfId="6" applyNumberFormat="1" applyFont="1" applyBorder="1" applyAlignment="1">
      <alignment horizontal="center" vertical="center"/>
    </xf>
    <xf numFmtId="0" fontId="5" fillId="0" borderId="0" xfId="6" applyAlignment="1">
      <alignment horizontal="center" vertical="center"/>
    </xf>
    <xf numFmtId="0" fontId="1" fillId="3" borderId="6" xfId="6" applyFont="1" applyFill="1" applyBorder="1" applyAlignment="1">
      <alignment horizontal="center" vertical="center" wrapText="1"/>
    </xf>
    <xf numFmtId="0" fontId="17" fillId="3" borderId="6" xfId="6" applyFont="1" applyFill="1" applyBorder="1" applyAlignment="1">
      <alignment horizontal="center" vertical="center" wrapText="1"/>
    </xf>
    <xf numFmtId="164" fontId="18" fillId="3" borderId="6" xfId="6" applyNumberFormat="1" applyFont="1" applyFill="1" applyBorder="1" applyAlignment="1">
      <alignment horizontal="center" vertical="center"/>
    </xf>
    <xf numFmtId="0" fontId="19" fillId="3" borderId="6" xfId="6" applyFont="1" applyFill="1" applyBorder="1" applyAlignment="1">
      <alignment horizontal="center" vertical="center"/>
    </xf>
    <xf numFmtId="0" fontId="18" fillId="3" borderId="6" xfId="6" applyFont="1" applyFill="1" applyBorder="1" applyAlignment="1">
      <alignment horizontal="center" vertical="center"/>
    </xf>
    <xf numFmtId="17" fontId="18" fillId="5" borderId="1" xfId="6" applyNumberFormat="1" applyFont="1" applyFill="1" applyBorder="1" applyAlignment="1">
      <alignment horizontal="center" vertical="center"/>
    </xf>
    <xf numFmtId="165" fontId="18" fillId="5" borderId="6" xfId="6" applyNumberFormat="1" applyFont="1" applyFill="1" applyBorder="1" applyAlignment="1">
      <alignment horizontal="center" vertical="center"/>
    </xf>
    <xf numFmtId="165" fontId="18" fillId="5" borderId="1" xfId="6" applyNumberFormat="1" applyFont="1" applyFill="1" applyBorder="1" applyAlignment="1">
      <alignment horizontal="center" vertical="center"/>
    </xf>
    <xf numFmtId="165" fontId="18" fillId="5" borderId="5" xfId="6" applyNumberFormat="1" applyFont="1" applyFill="1" applyBorder="1" applyAlignment="1">
      <alignment horizontal="center" vertical="center"/>
    </xf>
    <xf numFmtId="3" fontId="27" fillId="5" borderId="6" xfId="6" applyNumberFormat="1" applyFont="1" applyFill="1" applyBorder="1" applyAlignment="1">
      <alignment horizontal="center" vertical="center"/>
    </xf>
    <xf numFmtId="0" fontId="18" fillId="5" borderId="6" xfId="6" applyNumberFormat="1" applyFont="1" applyFill="1" applyBorder="1" applyAlignment="1">
      <alignment horizontal="center" vertical="center" wrapText="1"/>
    </xf>
    <xf numFmtId="166" fontId="18" fillId="5" borderId="5" xfId="6" applyNumberFormat="1" applyFont="1" applyFill="1" applyBorder="1" applyAlignment="1">
      <alignment horizontal="center" vertical="center"/>
    </xf>
    <xf numFmtId="0" fontId="1" fillId="3" borderId="2" xfId="6" applyFont="1" applyFill="1" applyBorder="1" applyAlignment="1">
      <alignment horizontal="center" vertical="center" wrapText="1"/>
    </xf>
    <xf numFmtId="0" fontId="17" fillId="3" borderId="2" xfId="6" applyFont="1" applyFill="1" applyBorder="1" applyAlignment="1">
      <alignment horizontal="center" vertical="center" wrapText="1"/>
    </xf>
    <xf numFmtId="164" fontId="18" fillId="3" borderId="2" xfId="6" applyNumberFormat="1" applyFont="1" applyFill="1" applyBorder="1" applyAlignment="1">
      <alignment horizontal="center" vertical="center"/>
    </xf>
    <xf numFmtId="0" fontId="19" fillId="3" borderId="2" xfId="6" applyFont="1" applyFill="1" applyBorder="1" applyAlignment="1">
      <alignment horizontal="center" vertical="center"/>
    </xf>
    <xf numFmtId="0" fontId="18" fillId="3" borderId="2" xfId="6" applyFont="1" applyFill="1" applyBorder="1" applyAlignment="1">
      <alignment horizontal="center" vertical="center"/>
    </xf>
    <xf numFmtId="3" fontId="20" fillId="3" borderId="2" xfId="6" applyNumberFormat="1" applyFont="1" applyFill="1" applyBorder="1" applyAlignment="1">
      <alignment horizontal="center" vertical="center"/>
    </xf>
    <xf numFmtId="17" fontId="18" fillId="4" borderId="2" xfId="6" applyNumberFormat="1" applyFont="1" applyFill="1" applyBorder="1" applyAlignment="1">
      <alignment horizontal="center" vertical="center" wrapText="1"/>
    </xf>
    <xf numFmtId="165" fontId="18" fillId="4" borderId="2" xfId="6" applyNumberFormat="1" applyFont="1" applyFill="1" applyBorder="1" applyAlignment="1">
      <alignment horizontal="center" vertical="center"/>
    </xf>
    <xf numFmtId="165" fontId="18" fillId="4" borderId="2" xfId="5" applyNumberFormat="1" applyFont="1" applyFill="1" applyBorder="1" applyAlignment="1">
      <alignment horizontal="center" vertical="center"/>
    </xf>
    <xf numFmtId="0" fontId="5" fillId="0" borderId="1" xfId="6" applyFill="1" applyBorder="1" applyAlignment="1">
      <alignment horizontal="center" vertical="center"/>
    </xf>
    <xf numFmtId="0" fontId="5" fillId="0" borderId="0" xfId="6" applyFill="1" applyAlignment="1">
      <alignment horizontal="center" vertical="center"/>
    </xf>
    <xf numFmtId="0" fontId="5" fillId="4" borderId="0" xfId="6" applyFill="1" applyAlignment="1">
      <alignment horizontal="center" vertical="center"/>
    </xf>
    <xf numFmtId="17" fontId="18" fillId="5" borderId="5" xfId="6" applyNumberFormat="1" applyFont="1" applyFill="1" applyBorder="1" applyAlignment="1">
      <alignment horizontal="center" vertical="center"/>
    </xf>
    <xf numFmtId="0" fontId="18" fillId="5" borderId="5" xfId="6" applyNumberFormat="1" applyFont="1" applyFill="1" applyBorder="1" applyAlignment="1">
      <alignment horizontal="center" vertical="center"/>
    </xf>
    <xf numFmtId="0" fontId="5" fillId="0" borderId="1" xfId="6" applyBorder="1" applyAlignment="1">
      <alignment horizontal="center" vertical="center"/>
    </xf>
    <xf numFmtId="3" fontId="21" fillId="3" borderId="5" xfId="6" applyNumberFormat="1" applyFont="1" applyFill="1" applyBorder="1" applyAlignment="1">
      <alignment horizontal="center" vertical="center"/>
    </xf>
    <xf numFmtId="17" fontId="18" fillId="4" borderId="1" xfId="6" applyNumberFormat="1" applyFont="1" applyFill="1" applyBorder="1" applyAlignment="1">
      <alignment horizontal="center" vertical="center"/>
    </xf>
    <xf numFmtId="166" fontId="18" fillId="4" borderId="1" xfId="6" applyNumberFormat="1" applyFont="1" applyFill="1" applyBorder="1" applyAlignment="1">
      <alignment horizontal="center" vertical="center"/>
    </xf>
    <xf numFmtId="0" fontId="5" fillId="0" borderId="1" xfId="6" applyBorder="1"/>
    <xf numFmtId="3" fontId="21" fillId="3" borderId="6" xfId="6" applyNumberFormat="1" applyFont="1" applyFill="1" applyBorder="1" applyAlignment="1">
      <alignment horizontal="center" vertical="center"/>
    </xf>
    <xf numFmtId="165" fontId="20" fillId="5" borderId="5" xfId="6" applyNumberFormat="1" applyFont="1" applyFill="1" applyBorder="1" applyAlignment="1">
      <alignment horizontal="center" vertical="center"/>
    </xf>
    <xf numFmtId="3" fontId="20" fillId="5" borderId="1" xfId="6" applyNumberFormat="1" applyFont="1" applyFill="1" applyBorder="1" applyAlignment="1">
      <alignment horizontal="center" vertical="center"/>
    </xf>
    <xf numFmtId="167" fontId="20" fillId="5" borderId="1" xfId="6" applyNumberFormat="1" applyFont="1" applyFill="1" applyBorder="1" applyAlignment="1">
      <alignment horizontal="center" vertical="center" wrapText="1"/>
    </xf>
    <xf numFmtId="167" fontId="20" fillId="5" borderId="1" xfId="6" applyNumberFormat="1" applyFont="1" applyFill="1" applyBorder="1" applyAlignment="1">
      <alignment horizontal="center" vertical="center"/>
    </xf>
    <xf numFmtId="0" fontId="1" fillId="3" borderId="11" xfId="6" applyFont="1" applyFill="1" applyBorder="1" applyAlignment="1">
      <alignment horizontal="center" vertical="center" wrapText="1"/>
    </xf>
    <xf numFmtId="4" fontId="18" fillId="3" borderId="5" xfId="6" applyNumberFormat="1" applyFont="1" applyFill="1" applyBorder="1" applyAlignment="1">
      <alignment horizontal="center" vertical="center"/>
    </xf>
    <xf numFmtId="3" fontId="20" fillId="3" borderId="5" xfId="6" applyNumberFormat="1" applyFont="1" applyFill="1" applyBorder="1" applyAlignment="1">
      <alignment horizontal="center" vertical="center"/>
    </xf>
    <xf numFmtId="0" fontId="18" fillId="3" borderId="6" xfId="6" applyFont="1" applyFill="1" applyBorder="1" applyAlignment="1">
      <alignment horizontal="center" vertical="center" wrapText="1"/>
    </xf>
    <xf numFmtId="17" fontId="20" fillId="5" borderId="1" xfId="6" applyNumberFormat="1" applyFont="1" applyFill="1" applyBorder="1" applyAlignment="1">
      <alignment horizontal="center" vertical="center"/>
    </xf>
    <xf numFmtId="0" fontId="17" fillId="3" borderId="0" xfId="6" applyFont="1" applyFill="1" applyBorder="1" applyAlignment="1">
      <alignment horizontal="center" vertical="center" wrapText="1"/>
    </xf>
    <xf numFmtId="0" fontId="1" fillId="3" borderId="0" xfId="6" applyFont="1" applyFill="1" applyBorder="1" applyAlignment="1">
      <alignment horizontal="center" vertical="center" wrapText="1"/>
    </xf>
    <xf numFmtId="0" fontId="18" fillId="3" borderId="0" xfId="6" applyFont="1" applyFill="1" applyBorder="1" applyAlignment="1">
      <alignment horizontal="center" vertical="center"/>
    </xf>
    <xf numFmtId="3" fontId="21" fillId="3" borderId="0" xfId="6" applyNumberFormat="1" applyFont="1" applyFill="1" applyBorder="1" applyAlignment="1">
      <alignment horizontal="center" vertical="center"/>
    </xf>
    <xf numFmtId="17" fontId="18" fillId="5" borderId="0" xfId="6" applyNumberFormat="1" applyFont="1" applyFill="1" applyBorder="1" applyAlignment="1">
      <alignment horizontal="center" vertical="center"/>
    </xf>
    <xf numFmtId="17" fontId="20" fillId="5" borderId="0" xfId="6" applyNumberFormat="1" applyFont="1" applyFill="1" applyBorder="1" applyAlignment="1">
      <alignment horizontal="center" vertical="center"/>
    </xf>
    <xf numFmtId="0" fontId="14" fillId="6" borderId="0" xfId="6" applyFont="1" applyFill="1"/>
    <xf numFmtId="0" fontId="22" fillId="6" borderId="0" xfId="6" applyFont="1" applyFill="1"/>
    <xf numFmtId="0" fontId="1" fillId="3" borderId="2" xfId="6" applyFont="1" applyFill="1" applyBorder="1" applyAlignment="1">
      <alignment horizontal="center" vertical="center"/>
    </xf>
    <xf numFmtId="3" fontId="18" fillId="3" borderId="5" xfId="6" applyNumberFormat="1" applyFont="1" applyFill="1" applyBorder="1" applyAlignment="1">
      <alignment horizontal="center" vertical="center"/>
    </xf>
    <xf numFmtId="17" fontId="18" fillId="4" borderId="5" xfId="6" applyNumberFormat="1" applyFont="1" applyFill="1" applyBorder="1" applyAlignment="1">
      <alignment horizontal="center" vertical="center"/>
    </xf>
    <xf numFmtId="0" fontId="5" fillId="3" borderId="2" xfId="6" applyFill="1" applyBorder="1" applyAlignment="1">
      <alignment horizontal="center" vertical="center" wrapText="1"/>
    </xf>
    <xf numFmtId="0" fontId="5" fillId="3" borderId="2" xfId="6" applyFill="1" applyBorder="1" applyAlignment="1">
      <alignment horizontal="center" vertical="center"/>
    </xf>
    <xf numFmtId="3" fontId="27" fillId="5" borderId="5" xfId="6" applyNumberFormat="1" applyFont="1" applyFill="1" applyBorder="1" applyAlignment="1">
      <alignment horizontal="center" vertical="center"/>
    </xf>
    <xf numFmtId="0" fontId="18" fillId="5" borderId="5" xfId="6" applyNumberFormat="1" applyFont="1" applyFill="1" applyBorder="1" applyAlignment="1">
      <alignment horizontal="center" vertical="center" wrapText="1"/>
    </xf>
    <xf numFmtId="3" fontId="27" fillId="9" borderId="0" xfId="6" applyNumberFormat="1" applyFont="1" applyFill="1" applyBorder="1" applyAlignment="1">
      <alignment horizontal="center" vertical="center"/>
    </xf>
    <xf numFmtId="0" fontId="1" fillId="3" borderId="5" xfId="6" applyFont="1" applyFill="1" applyBorder="1" applyAlignment="1">
      <alignment horizontal="center" vertical="center"/>
    </xf>
    <xf numFmtId="0" fontId="5" fillId="3" borderId="2" xfId="6" applyFont="1" applyFill="1" applyBorder="1" applyAlignment="1">
      <alignment horizontal="center" vertical="center" wrapText="1"/>
    </xf>
    <xf numFmtId="0" fontId="18" fillId="5" borderId="1" xfId="6" applyNumberFormat="1" applyFont="1" applyFill="1" applyBorder="1" applyAlignment="1">
      <alignment horizontal="center" vertical="center"/>
    </xf>
    <xf numFmtId="3" fontId="27" fillId="5" borderId="1" xfId="6" applyNumberFormat="1" applyFont="1" applyFill="1" applyBorder="1" applyAlignment="1">
      <alignment horizontal="center" vertical="center"/>
    </xf>
    <xf numFmtId="3" fontId="19" fillId="3" borderId="5" xfId="6" applyNumberFormat="1" applyFont="1" applyFill="1" applyBorder="1" applyAlignment="1">
      <alignment horizontal="center" vertical="center"/>
    </xf>
    <xf numFmtId="3" fontId="21" fillId="3" borderId="2" xfId="6" applyNumberFormat="1" applyFont="1" applyFill="1" applyBorder="1" applyAlignment="1">
      <alignment horizontal="center" vertical="center"/>
    </xf>
    <xf numFmtId="0" fontId="18" fillId="5" borderId="1" xfId="6" applyNumberFormat="1" applyFont="1" applyFill="1" applyBorder="1" applyAlignment="1">
      <alignment horizontal="left" vertical="center" wrapText="1"/>
    </xf>
    <xf numFmtId="0" fontId="5" fillId="0" borderId="1" xfId="6" applyFont="1" applyBorder="1" applyAlignment="1">
      <alignment horizontal="center" vertical="center"/>
    </xf>
    <xf numFmtId="0" fontId="1" fillId="3" borderId="10" xfId="6" applyFont="1" applyFill="1" applyBorder="1" applyAlignment="1">
      <alignment horizontal="center" vertical="center" wrapText="1"/>
    </xf>
    <xf numFmtId="165" fontId="18" fillId="4" borderId="1" xfId="6" applyNumberFormat="1" applyFont="1" applyFill="1" applyBorder="1" applyAlignment="1">
      <alignment horizontal="center" vertical="center"/>
    </xf>
    <xf numFmtId="0" fontId="1" fillId="3" borderId="19" xfId="6" applyFont="1" applyFill="1" applyBorder="1" applyAlignment="1">
      <alignment horizontal="center" vertical="center" wrapText="1"/>
    </xf>
    <xf numFmtId="0" fontId="17" fillId="3" borderId="19" xfId="6" applyFont="1" applyFill="1" applyBorder="1" applyAlignment="1">
      <alignment horizontal="center" vertical="center" wrapText="1"/>
    </xf>
    <xf numFmtId="3" fontId="21" fillId="3" borderId="19" xfId="6" applyNumberFormat="1" applyFont="1" applyFill="1" applyBorder="1" applyAlignment="1">
      <alignment horizontal="center" vertical="center"/>
    </xf>
    <xf numFmtId="0" fontId="18" fillId="3" borderId="19" xfId="6" applyFont="1" applyFill="1" applyBorder="1" applyAlignment="1">
      <alignment horizontal="center" vertical="center"/>
    </xf>
    <xf numFmtId="17" fontId="18" fillId="5" borderId="10" xfId="6" applyNumberFormat="1" applyFont="1" applyFill="1" applyBorder="1" applyAlignment="1">
      <alignment horizontal="center" vertical="center"/>
    </xf>
    <xf numFmtId="0" fontId="18" fillId="5" borderId="1" xfId="6" applyNumberFormat="1" applyFont="1" applyFill="1" applyBorder="1" applyAlignment="1">
      <alignment horizontal="center" vertical="center" wrapText="1"/>
    </xf>
    <xf numFmtId="0" fontId="1" fillId="3" borderId="16" xfId="6" applyFont="1" applyFill="1" applyBorder="1" applyAlignment="1">
      <alignment horizontal="center" vertical="center" wrapText="1"/>
    </xf>
    <xf numFmtId="3" fontId="18" fillId="3" borderId="2" xfId="6" applyNumberFormat="1" applyFont="1" applyFill="1" applyBorder="1" applyAlignment="1">
      <alignment horizontal="center" vertical="center"/>
    </xf>
    <xf numFmtId="0" fontId="1" fillId="3" borderId="18" xfId="6" applyFont="1" applyFill="1" applyBorder="1" applyAlignment="1">
      <alignment horizontal="center" vertical="center" wrapText="1"/>
    </xf>
    <xf numFmtId="17" fontId="18" fillId="4" borderId="6" xfId="6" applyNumberFormat="1" applyFont="1" applyFill="1" applyBorder="1" applyAlignment="1">
      <alignment horizontal="center" vertical="center"/>
    </xf>
    <xf numFmtId="0" fontId="5" fillId="3" borderId="2" xfId="6" applyFill="1" applyBorder="1" applyAlignment="1"/>
    <xf numFmtId="164" fontId="18" fillId="3" borderId="15" xfId="6" applyNumberFormat="1" applyFont="1" applyFill="1" applyBorder="1" applyAlignment="1">
      <alignment horizontal="center" vertical="center"/>
    </xf>
    <xf numFmtId="0" fontId="18" fillId="3" borderId="16" xfId="6" applyFont="1" applyFill="1" applyBorder="1" applyAlignment="1">
      <alignment horizontal="center" vertical="center"/>
    </xf>
    <xf numFmtId="17" fontId="18" fillId="5" borderId="6" xfId="6" applyNumberFormat="1" applyFont="1" applyFill="1" applyBorder="1" applyAlignment="1">
      <alignment horizontal="center" vertical="center"/>
    </xf>
    <xf numFmtId="166" fontId="18" fillId="5" borderId="6" xfId="6" applyNumberFormat="1" applyFont="1" applyFill="1" applyBorder="1" applyAlignment="1">
      <alignment horizontal="center" vertical="center"/>
    </xf>
    <xf numFmtId="0" fontId="17" fillId="3" borderId="1" xfId="6" applyFont="1" applyFill="1" applyBorder="1" applyAlignment="1">
      <alignment horizontal="center" vertical="center" wrapText="1"/>
    </xf>
    <xf numFmtId="0" fontId="18" fillId="3" borderId="1" xfId="6" applyFont="1" applyFill="1" applyBorder="1" applyAlignment="1">
      <alignment horizontal="center" vertical="center"/>
    </xf>
    <xf numFmtId="3" fontId="21" fillId="3" borderId="1" xfId="6" applyNumberFormat="1" applyFont="1" applyFill="1" applyBorder="1" applyAlignment="1">
      <alignment horizontal="center" vertical="center"/>
    </xf>
    <xf numFmtId="3" fontId="20" fillId="3" borderId="1" xfId="6" applyNumberFormat="1" applyFont="1" applyFill="1" applyBorder="1" applyAlignment="1">
      <alignment horizontal="center" vertical="center"/>
    </xf>
    <xf numFmtId="0" fontId="5" fillId="0" borderId="0" xfId="6" applyFill="1" applyBorder="1" applyAlignment="1">
      <alignment horizontal="center" vertical="center"/>
    </xf>
    <xf numFmtId="165" fontId="20" fillId="5" borderId="1" xfId="6" applyNumberFormat="1" applyFont="1" applyFill="1" applyBorder="1" applyAlignment="1">
      <alignment horizontal="center" vertical="center"/>
    </xf>
    <xf numFmtId="1" fontId="17" fillId="3" borderId="5" xfId="6" applyNumberFormat="1" applyFont="1" applyFill="1" applyBorder="1" applyAlignment="1">
      <alignment horizontal="center" vertical="center" wrapText="1"/>
    </xf>
    <xf numFmtId="1" fontId="17" fillId="3" borderId="6" xfId="6" applyNumberFormat="1" applyFont="1" applyFill="1" applyBorder="1" applyAlignment="1">
      <alignment horizontal="center" vertical="center" wrapText="1"/>
    </xf>
    <xf numFmtId="15" fontId="5" fillId="7" borderId="5" xfId="0" applyNumberFormat="1" applyFont="1" applyFill="1" applyBorder="1"/>
    <xf numFmtId="0" fontId="3" fillId="8" borderId="6" xfId="0" applyFont="1" applyFill="1" applyBorder="1"/>
    <xf numFmtId="15" fontId="0" fillId="8" borderId="6" xfId="0" applyNumberFormat="1" applyFill="1" applyBorder="1"/>
    <xf numFmtId="0" fontId="0" fillId="8" borderId="0" xfId="0" applyFill="1" applyBorder="1"/>
    <xf numFmtId="0" fontId="3" fillId="8" borderId="20" xfId="0" applyFont="1" applyFill="1" applyBorder="1"/>
    <xf numFmtId="0" fontId="0" fillId="8" borderId="2" xfId="0" applyFill="1" applyBorder="1"/>
    <xf numFmtId="0" fontId="0" fillId="8" borderId="0" xfId="0" applyFill="1"/>
    <xf numFmtId="0" fontId="3" fillId="8" borderId="2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8" borderId="5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15" fontId="0" fillId="8" borderId="8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15" fontId="0" fillId="8" borderId="3" xfId="0" applyNumberForma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15" fontId="0" fillId="8" borderId="7" xfId="0" applyNumberFormat="1" applyFill="1" applyBorder="1" applyAlignment="1">
      <alignment horizontal="center" vertical="center"/>
    </xf>
    <xf numFmtId="0" fontId="0" fillId="8" borderId="5" xfId="0" applyFill="1" applyBorder="1"/>
    <xf numFmtId="0" fontId="0" fillId="8" borderId="8" xfId="0" applyFill="1" applyBorder="1"/>
    <xf numFmtId="15" fontId="0" fillId="8" borderId="8" xfId="0" applyNumberFormat="1" applyFill="1" applyBorder="1"/>
    <xf numFmtId="0" fontId="0" fillId="8" borderId="3" xfId="0" applyFill="1" applyBorder="1"/>
    <xf numFmtId="15" fontId="0" fillId="8" borderId="3" xfId="0" applyNumberFormat="1" applyFill="1" applyBorder="1"/>
    <xf numFmtId="0" fontId="3" fillId="8" borderId="8" xfId="0" applyFont="1" applyFill="1" applyBorder="1"/>
    <xf numFmtId="0" fontId="3" fillId="8" borderId="3" xfId="0" applyFont="1" applyFill="1" applyBorder="1"/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9" borderId="3" xfId="0" applyFont="1" applyFill="1" applyBorder="1"/>
    <xf numFmtId="0" fontId="5" fillId="9" borderId="2" xfId="0" applyFont="1" applyFill="1" applyBorder="1"/>
    <xf numFmtId="49" fontId="5" fillId="0" borderId="0" xfId="7" applyNumberFormat="1" applyFont="1" applyAlignment="1">
      <alignment horizontal="right"/>
    </xf>
    <xf numFmtId="0" fontId="5" fillId="0" borderId="0" xfId="7" applyFont="1" applyAlignment="1">
      <alignment horizontal="left"/>
    </xf>
    <xf numFmtId="0" fontId="5" fillId="0" borderId="0" xfId="7" applyFont="1" applyAlignment="1">
      <alignment horizontal="left" indent="1"/>
    </xf>
    <xf numFmtId="49" fontId="5" fillId="0" borderId="0" xfId="7" applyNumberFormat="1" applyFont="1" applyAlignment="1">
      <alignment horizontal="right" wrapText="1"/>
    </xf>
    <xf numFmtId="0" fontId="5" fillId="0" borderId="0" xfId="7" applyFont="1" applyAlignment="1">
      <alignment wrapText="1"/>
    </xf>
    <xf numFmtId="49" fontId="5" fillId="0" borderId="0" xfId="7" applyNumberFormat="1" applyFont="1" applyAlignment="1">
      <alignment horizontal="right" vertical="top"/>
    </xf>
    <xf numFmtId="0" fontId="5" fillId="0" borderId="0" xfId="7" applyFont="1" applyBorder="1"/>
    <xf numFmtId="0" fontId="5" fillId="0" borderId="0" xfId="7" applyFont="1" applyAlignment="1">
      <alignment vertical="top" wrapText="1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17" fontId="0" fillId="8" borderId="5" xfId="0" applyNumberFormat="1" applyFill="1" applyBorder="1" applyAlignment="1">
      <alignment horizontal="center" vertical="center"/>
    </xf>
    <xf numFmtId="15" fontId="0" fillId="9" borderId="3" xfId="0" applyNumberFormat="1" applyFill="1" applyBorder="1"/>
    <xf numFmtId="0" fontId="5" fillId="0" borderId="1" xfId="0" applyFont="1" applyBorder="1" applyAlignment="1">
      <alignment wrapText="1"/>
    </xf>
    <xf numFmtId="0" fontId="1" fillId="0" borderId="0" xfId="7" applyFont="1" applyAlignment="1">
      <alignment horizontal="left" vertical="top" wrapText="1"/>
    </xf>
    <xf numFmtId="0" fontId="5" fillId="0" borderId="0" xfId="7" applyFont="1" applyAlignment="1">
      <alignment horizontal="left" vertical="top" wrapText="1"/>
    </xf>
    <xf numFmtId="0" fontId="1" fillId="0" borderId="0" xfId="7" applyFont="1" applyAlignment="1">
      <alignment horizontal="left" vertical="top"/>
    </xf>
    <xf numFmtId="0" fontId="5" fillId="9" borderId="5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15" fontId="0" fillId="8" borderId="5" xfId="0" applyNumberForma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4" fontId="5" fillId="8" borderId="5" xfId="0" applyNumberFormat="1" applyFont="1" applyFill="1" applyBorder="1" applyAlignment="1">
      <alignment horizontal="center" vertical="center"/>
    </xf>
    <xf numFmtId="4" fontId="0" fillId="8" borderId="2" xfId="0" applyNumberFormat="1" applyFill="1" applyBorder="1" applyAlignment="1">
      <alignment horizontal="center" vertical="center"/>
    </xf>
    <xf numFmtId="4" fontId="0" fillId="8" borderId="6" xfId="0" applyNumberForma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15" fontId="0" fillId="8" borderId="8" xfId="0" applyNumberFormat="1" applyFill="1" applyBorder="1" applyAlignment="1">
      <alignment horizontal="center"/>
    </xf>
    <xf numFmtId="15" fontId="0" fillId="8" borderId="3" xfId="0" applyNumberFormat="1" applyFill="1" applyBorder="1" applyAlignment="1">
      <alignment horizontal="center"/>
    </xf>
    <xf numFmtId="15" fontId="0" fillId="8" borderId="7" xfId="0" applyNumberFormat="1" applyFill="1" applyBorder="1" applyAlignment="1">
      <alignment horizontal="center"/>
    </xf>
    <xf numFmtId="4" fontId="5" fillId="8" borderId="1" xfId="0" applyNumberFormat="1" applyFont="1" applyFill="1" applyBorder="1" applyAlignment="1">
      <alignment horizontal="center" vertical="center"/>
    </xf>
    <xf numFmtId="4" fontId="0" fillId="8" borderId="1" xfId="0" applyNumberFormat="1" applyFill="1" applyBorder="1" applyAlignment="1">
      <alignment horizontal="center" vertical="center"/>
    </xf>
    <xf numFmtId="0" fontId="0" fillId="8" borderId="8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5" fontId="0" fillId="0" borderId="8" xfId="0" applyNumberFormat="1" applyBorder="1" applyAlignment="1">
      <alignment horizontal="center"/>
    </xf>
    <xf numFmtId="15" fontId="0" fillId="0" borderId="3" xfId="0" applyNumberFormat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8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5" fontId="0" fillId="0" borderId="5" xfId="0" applyNumberFormat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15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1" fillId="3" borderId="5" xfId="6" applyFont="1" applyFill="1" applyBorder="1" applyAlignment="1">
      <alignment horizontal="center" vertical="center" wrapText="1"/>
    </xf>
    <xf numFmtId="0" fontId="5" fillId="0" borderId="6" xfId="6" applyBorder="1" applyAlignment="1">
      <alignment horizontal="center" vertical="center" wrapText="1"/>
    </xf>
    <xf numFmtId="0" fontId="15" fillId="0" borderId="5" xfId="6" applyFont="1" applyFill="1" applyBorder="1" applyAlignment="1">
      <alignment horizontal="center" vertical="center" wrapText="1"/>
    </xf>
    <xf numFmtId="0" fontId="1" fillId="3" borderId="2" xfId="6" applyFont="1" applyFill="1" applyBorder="1" applyAlignment="1">
      <alignment horizontal="center" vertical="center" wrapText="1"/>
    </xf>
    <xf numFmtId="0" fontId="1" fillId="3" borderId="6" xfId="6" applyFont="1" applyFill="1" applyBorder="1" applyAlignment="1">
      <alignment horizontal="center" vertical="center" wrapText="1"/>
    </xf>
    <xf numFmtId="17" fontId="17" fillId="3" borderId="5" xfId="6" applyNumberFormat="1" applyFont="1" applyFill="1" applyBorder="1" applyAlignment="1">
      <alignment horizontal="center" vertical="center" wrapText="1"/>
    </xf>
    <xf numFmtId="0" fontId="17" fillId="3" borderId="2" xfId="6" applyFont="1" applyFill="1" applyBorder="1" applyAlignment="1">
      <alignment horizontal="center" vertical="center" wrapText="1"/>
    </xf>
    <xf numFmtId="0" fontId="17" fillId="3" borderId="6" xfId="6" applyFont="1" applyFill="1" applyBorder="1" applyAlignment="1">
      <alignment horizontal="center" vertical="center" wrapText="1"/>
    </xf>
    <xf numFmtId="3" fontId="18" fillId="3" borderId="5" xfId="6" applyNumberFormat="1" applyFont="1" applyFill="1" applyBorder="1" applyAlignment="1">
      <alignment horizontal="center" vertical="center"/>
    </xf>
    <xf numFmtId="0" fontId="18" fillId="3" borderId="6" xfId="6" applyFont="1" applyFill="1" applyBorder="1" applyAlignment="1">
      <alignment horizontal="center" vertical="center"/>
    </xf>
    <xf numFmtId="0" fontId="18" fillId="3" borderId="2" xfId="6" applyFont="1" applyFill="1" applyBorder="1" applyAlignment="1">
      <alignment horizontal="center" vertical="center"/>
    </xf>
    <xf numFmtId="0" fontId="5" fillId="0" borderId="2" xfId="6" applyBorder="1" applyAlignment="1">
      <alignment horizontal="center" vertical="center" wrapText="1"/>
    </xf>
    <xf numFmtId="164" fontId="18" fillId="3" borderId="5" xfId="6" applyNumberFormat="1" applyFont="1" applyFill="1" applyBorder="1" applyAlignment="1">
      <alignment horizontal="center" vertical="center"/>
    </xf>
    <xf numFmtId="0" fontId="5" fillId="0" borderId="2" xfId="6" applyBorder="1" applyAlignment="1">
      <alignment horizontal="center" vertical="center"/>
    </xf>
    <xf numFmtId="0" fontId="5" fillId="0" borderId="6" xfId="6" applyBorder="1" applyAlignment="1">
      <alignment horizontal="center" vertical="center"/>
    </xf>
    <xf numFmtId="0" fontId="15" fillId="0" borderId="5" xfId="6" applyFont="1" applyFill="1" applyBorder="1" applyAlignment="1">
      <alignment horizontal="center" vertical="center"/>
    </xf>
    <xf numFmtId="0" fontId="5" fillId="0" borderId="6" xfId="6" applyBorder="1" applyAlignment="1"/>
    <xf numFmtId="0" fontId="5" fillId="0" borderId="6" xfId="6" applyBorder="1" applyAlignment="1">
      <alignment horizontal="center" wrapText="1"/>
    </xf>
    <xf numFmtId="0" fontId="1" fillId="3" borderId="16" xfId="6" applyFont="1" applyFill="1" applyBorder="1" applyAlignment="1">
      <alignment horizontal="center" vertical="center" wrapText="1"/>
    </xf>
    <xf numFmtId="0" fontId="5" fillId="0" borderId="18" xfId="6" applyBorder="1" applyAlignment="1">
      <alignment horizontal="center" vertical="center" wrapText="1"/>
    </xf>
    <xf numFmtId="0" fontId="17" fillId="3" borderId="5" xfId="6" applyFont="1" applyFill="1" applyBorder="1" applyAlignment="1">
      <alignment horizontal="center" vertical="center" wrapText="1"/>
    </xf>
    <xf numFmtId="3" fontId="20" fillId="3" borderId="5" xfId="6" applyNumberFormat="1" applyFont="1" applyFill="1" applyBorder="1" applyAlignment="1">
      <alignment horizontal="center" vertical="center"/>
    </xf>
    <xf numFmtId="3" fontId="20" fillId="3" borderId="6" xfId="6" applyNumberFormat="1" applyFont="1" applyFill="1" applyBorder="1" applyAlignment="1">
      <alignment horizontal="center" vertical="center"/>
    </xf>
    <xf numFmtId="0" fontId="15" fillId="0" borderId="12" xfId="6" applyFont="1" applyFill="1" applyBorder="1" applyAlignment="1">
      <alignment horizontal="center" vertical="center" wrapText="1"/>
    </xf>
    <xf numFmtId="0" fontId="15" fillId="0" borderId="14" xfId="6" applyFont="1" applyFill="1" applyBorder="1" applyAlignment="1">
      <alignment horizontal="center" vertical="center" wrapText="1"/>
    </xf>
    <xf numFmtId="2" fontId="1" fillId="0" borderId="0" xfId="6" applyNumberFormat="1" applyFont="1" applyAlignment="1">
      <alignment horizontal="center" vertical="center"/>
    </xf>
  </cellXfs>
  <cellStyles count="8">
    <cellStyle name="Comma 2" xfId="1"/>
    <cellStyle name="Hyperlink 2" xfId="2"/>
    <cellStyle name="Hyperlink 3" xfId="3"/>
    <cellStyle name="Milliers 2" xfId="4"/>
    <cellStyle name="Monétaire 2" xfId="5"/>
    <cellStyle name="Normal" xfId="0" builtinId="0"/>
    <cellStyle name="Normal 2" xfId="6"/>
    <cellStyle name="Normal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.worldbank.org/MKXO98RY4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E6" sqref="E6"/>
    </sheetView>
  </sheetViews>
  <sheetFormatPr defaultColWidth="9.140625" defaultRowHeight="12.75" x14ac:dyDescent="0.2"/>
  <sheetData>
    <row r="1" spans="1:4" x14ac:dyDescent="0.2">
      <c r="A1" t="s">
        <v>3</v>
      </c>
      <c r="C1" t="s">
        <v>10</v>
      </c>
      <c r="D1">
        <v>1</v>
      </c>
    </row>
    <row r="2" spans="1:4" x14ac:dyDescent="0.2">
      <c r="A2" t="s">
        <v>4</v>
      </c>
      <c r="C2" t="s">
        <v>11</v>
      </c>
      <c r="D2" s="14">
        <v>39916</v>
      </c>
    </row>
    <row r="3" spans="1:4" x14ac:dyDescent="0.2">
      <c r="C3" t="s">
        <v>12</v>
      </c>
      <c r="D3" t="s">
        <v>13</v>
      </c>
    </row>
    <row r="4" spans="1:4" x14ac:dyDescent="0.2">
      <c r="A4" t="s">
        <v>5</v>
      </c>
    </row>
    <row r="5" spans="1:4" x14ac:dyDescent="0.2">
      <c r="A5" t="s">
        <v>6</v>
      </c>
    </row>
    <row r="7" spans="1:4" x14ac:dyDescent="0.2">
      <c r="A7" t="s">
        <v>7</v>
      </c>
    </row>
    <row r="8" spans="1:4" x14ac:dyDescent="0.2">
      <c r="A8" t="s">
        <v>8</v>
      </c>
    </row>
    <row r="10" spans="1:4" x14ac:dyDescent="0.2">
      <c r="A10" t="s">
        <v>0</v>
      </c>
    </row>
    <row r="11" spans="1:4" x14ac:dyDescent="0.2">
      <c r="A11" t="s">
        <v>1</v>
      </c>
    </row>
    <row r="12" spans="1:4" x14ac:dyDescent="0.2">
      <c r="A12" t="s">
        <v>9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workbookViewId="0">
      <selection activeCell="C46" sqref="C46"/>
    </sheetView>
  </sheetViews>
  <sheetFormatPr defaultColWidth="11.42578125" defaultRowHeight="12.75" x14ac:dyDescent="0.2"/>
  <cols>
    <col min="1" max="1" width="8.140625" style="40" customWidth="1"/>
    <col min="2" max="2" width="55.28515625" style="40" customWidth="1"/>
    <col min="3" max="3" width="32.85546875" style="40" customWidth="1"/>
    <col min="4" max="4" width="18.5703125" style="40" customWidth="1"/>
    <col min="5" max="16384" width="11.42578125" style="40"/>
  </cols>
  <sheetData>
    <row r="1" spans="1:4" ht="18" x14ac:dyDescent="0.25">
      <c r="A1" s="17"/>
      <c r="B1" s="18" t="s">
        <v>75</v>
      </c>
      <c r="C1" s="18"/>
      <c r="D1" s="18"/>
    </row>
    <row r="2" spans="1:4" ht="18" x14ac:dyDescent="0.25">
      <c r="A2" s="17"/>
      <c r="B2" s="18"/>
      <c r="C2" s="18"/>
      <c r="D2" s="18"/>
    </row>
    <row r="3" spans="1:4" x14ac:dyDescent="0.2">
      <c r="A3" s="258"/>
      <c r="B3" s="259"/>
    </row>
    <row r="4" spans="1:4" x14ac:dyDescent="0.2">
      <c r="A4" s="19" t="s">
        <v>76</v>
      </c>
      <c r="B4" s="259"/>
    </row>
    <row r="5" spans="1:4" x14ac:dyDescent="0.2">
      <c r="A5" s="258" t="s">
        <v>48</v>
      </c>
      <c r="B5" s="20" t="s">
        <v>57</v>
      </c>
    </row>
    <row r="6" spans="1:4" x14ac:dyDescent="0.2">
      <c r="A6" s="258"/>
      <c r="B6" s="260" t="s">
        <v>58</v>
      </c>
      <c r="C6" s="21" t="s">
        <v>109</v>
      </c>
    </row>
    <row r="7" spans="1:4" x14ac:dyDescent="0.2">
      <c r="A7" s="258"/>
      <c r="B7" s="260" t="s">
        <v>60</v>
      </c>
      <c r="C7" s="21" t="s">
        <v>84</v>
      </c>
    </row>
    <row r="8" spans="1:4" x14ac:dyDescent="0.2">
      <c r="A8" s="258"/>
      <c r="B8" s="260" t="s">
        <v>59</v>
      </c>
      <c r="C8" s="22" t="s">
        <v>85</v>
      </c>
    </row>
    <row r="9" spans="1:4" x14ac:dyDescent="0.2">
      <c r="A9" s="258"/>
      <c r="B9" s="260" t="s">
        <v>61</v>
      </c>
      <c r="C9" s="23" t="s">
        <v>86</v>
      </c>
    </row>
    <row r="10" spans="1:4" x14ac:dyDescent="0.2">
      <c r="A10" s="258"/>
      <c r="B10" s="260"/>
      <c r="C10" s="24"/>
    </row>
    <row r="11" spans="1:4" x14ac:dyDescent="0.2">
      <c r="A11" s="258" t="s">
        <v>49</v>
      </c>
      <c r="B11" s="20" t="s">
        <v>87</v>
      </c>
      <c r="C11" s="21" t="s">
        <v>242</v>
      </c>
    </row>
    <row r="12" spans="1:4" x14ac:dyDescent="0.2">
      <c r="A12" s="258"/>
      <c r="B12" s="20"/>
      <c r="C12" s="21" t="s">
        <v>118</v>
      </c>
    </row>
    <row r="13" spans="1:4" x14ac:dyDescent="0.2">
      <c r="A13" s="258"/>
      <c r="B13" s="20"/>
      <c r="C13" s="21"/>
    </row>
    <row r="14" spans="1:4" x14ac:dyDescent="0.2">
      <c r="A14" s="258" t="s">
        <v>50</v>
      </c>
      <c r="B14" s="25" t="s">
        <v>68</v>
      </c>
      <c r="C14" s="24" t="s">
        <v>88</v>
      </c>
    </row>
    <row r="15" spans="1:4" x14ac:dyDescent="0.2">
      <c r="A15" s="258"/>
      <c r="B15" s="259"/>
    </row>
    <row r="16" spans="1:4" x14ac:dyDescent="0.2">
      <c r="A16" s="20" t="s">
        <v>65</v>
      </c>
      <c r="B16" s="259"/>
    </row>
    <row r="17" spans="1:4" x14ac:dyDescent="0.2">
      <c r="A17" s="20"/>
      <c r="B17" s="259"/>
    </row>
    <row r="18" spans="1:4" ht="12.75" customHeight="1" x14ac:dyDescent="0.2">
      <c r="A18" s="261" t="s">
        <v>48</v>
      </c>
      <c r="B18" s="271" t="s">
        <v>62</v>
      </c>
      <c r="C18" s="272"/>
      <c r="D18" s="272"/>
    </row>
    <row r="19" spans="1:4" s="262" customFormat="1" ht="13.5" customHeight="1" x14ac:dyDescent="0.2">
      <c r="A19" s="261" t="s">
        <v>51</v>
      </c>
      <c r="B19" s="26" t="s">
        <v>63</v>
      </c>
      <c r="C19" s="26" t="s">
        <v>101</v>
      </c>
      <c r="D19" s="27" t="s">
        <v>46</v>
      </c>
    </row>
    <row r="20" spans="1:4" x14ac:dyDescent="0.2">
      <c r="A20" s="263"/>
      <c r="B20" s="33" t="s">
        <v>64</v>
      </c>
      <c r="C20" s="29" t="s">
        <v>252</v>
      </c>
      <c r="D20" s="30"/>
    </row>
    <row r="21" spans="1:4" x14ac:dyDescent="0.2">
      <c r="A21" s="263"/>
      <c r="B21" s="264"/>
      <c r="C21" s="41"/>
      <c r="D21" s="35"/>
    </row>
    <row r="22" spans="1:4" x14ac:dyDescent="0.2">
      <c r="A22" s="263"/>
      <c r="B22" s="264"/>
      <c r="C22" s="41"/>
      <c r="D22" s="35"/>
    </row>
    <row r="23" spans="1:4" ht="25.5" x14ac:dyDescent="0.2">
      <c r="A23" s="261" t="s">
        <v>52</v>
      </c>
      <c r="B23" s="26" t="s">
        <v>69</v>
      </c>
      <c r="C23" s="26" t="s">
        <v>102</v>
      </c>
      <c r="D23" s="27" t="s">
        <v>46</v>
      </c>
    </row>
    <row r="24" spans="1:4" x14ac:dyDescent="0.2">
      <c r="A24" s="263"/>
      <c r="B24" s="28" t="s">
        <v>70</v>
      </c>
      <c r="C24" s="29" t="s">
        <v>103</v>
      </c>
      <c r="D24" s="31" t="s">
        <v>77</v>
      </c>
    </row>
    <row r="25" spans="1:4" x14ac:dyDescent="0.2">
      <c r="A25" s="263"/>
      <c r="B25" s="28" t="s">
        <v>71</v>
      </c>
      <c r="C25" s="30" t="s">
        <v>104</v>
      </c>
      <c r="D25" s="32"/>
    </row>
    <row r="26" spans="1:4" x14ac:dyDescent="0.2">
      <c r="A26" s="263"/>
      <c r="B26" s="33" t="s">
        <v>73</v>
      </c>
      <c r="C26" s="30" t="s">
        <v>105</v>
      </c>
      <c r="D26" s="32"/>
    </row>
    <row r="27" spans="1:4" x14ac:dyDescent="0.2">
      <c r="A27" s="263"/>
      <c r="B27" s="28" t="s">
        <v>89</v>
      </c>
      <c r="C27" s="29" t="s">
        <v>106</v>
      </c>
      <c r="D27" s="32"/>
    </row>
    <row r="28" spans="1:4" x14ac:dyDescent="0.2">
      <c r="A28" s="263"/>
      <c r="B28" s="33" t="s">
        <v>72</v>
      </c>
      <c r="C28" s="30" t="s">
        <v>107</v>
      </c>
      <c r="D28" s="32"/>
    </row>
    <row r="29" spans="1:4" ht="15" x14ac:dyDescent="0.2">
      <c r="A29" s="263"/>
      <c r="B29" s="33" t="s">
        <v>74</v>
      </c>
      <c r="C29" s="30" t="s">
        <v>108</v>
      </c>
      <c r="D29" s="32"/>
    </row>
    <row r="30" spans="1:4" x14ac:dyDescent="0.2">
      <c r="A30" s="263"/>
      <c r="B30" s="34"/>
      <c r="C30" s="35"/>
      <c r="D30" s="36"/>
    </row>
    <row r="31" spans="1:4" ht="12.75" customHeight="1" x14ac:dyDescent="0.2">
      <c r="A31" s="263" t="s">
        <v>49</v>
      </c>
      <c r="B31" s="271" t="s">
        <v>90</v>
      </c>
      <c r="C31" s="272"/>
      <c r="D31" s="272"/>
    </row>
    <row r="32" spans="1:4" x14ac:dyDescent="0.2">
      <c r="A32" s="263"/>
      <c r="B32" s="259"/>
    </row>
    <row r="33" spans="1:5" ht="12.75" customHeight="1" x14ac:dyDescent="0.2">
      <c r="A33" s="263" t="s">
        <v>50</v>
      </c>
      <c r="B33" s="271" t="s">
        <v>100</v>
      </c>
      <c r="C33" s="272"/>
      <c r="D33" s="272"/>
    </row>
    <row r="34" spans="1:5" x14ac:dyDescent="0.2">
      <c r="A34" s="263"/>
      <c r="B34" s="259"/>
    </row>
    <row r="35" spans="1:5" x14ac:dyDescent="0.2">
      <c r="A35" s="263" t="s">
        <v>53</v>
      </c>
      <c r="B35" s="273" t="s">
        <v>91</v>
      </c>
      <c r="C35" s="273"/>
      <c r="D35" s="273"/>
    </row>
    <row r="36" spans="1:5" x14ac:dyDescent="0.2">
      <c r="A36" s="263"/>
      <c r="B36" s="37"/>
      <c r="C36" s="37"/>
      <c r="D36" s="37"/>
    </row>
    <row r="37" spans="1:5" ht="12.75" customHeight="1" x14ac:dyDescent="0.2">
      <c r="A37" s="263" t="s">
        <v>54</v>
      </c>
      <c r="B37" s="271" t="s">
        <v>78</v>
      </c>
      <c r="C37" s="271"/>
      <c r="D37" s="271"/>
    </row>
    <row r="38" spans="1:5" x14ac:dyDescent="0.2">
      <c r="A38" s="263"/>
      <c r="B38" s="259"/>
    </row>
    <row r="39" spans="1:5" ht="12.75" customHeight="1" x14ac:dyDescent="0.2">
      <c r="A39" s="263" t="s">
        <v>55</v>
      </c>
      <c r="B39" s="271" t="s">
        <v>92</v>
      </c>
      <c r="C39" s="271"/>
      <c r="D39" s="271"/>
      <c r="E39" s="265"/>
    </row>
    <row r="40" spans="1:5" x14ac:dyDescent="0.2">
      <c r="A40" s="263"/>
      <c r="B40" s="259"/>
    </row>
    <row r="41" spans="1:5" x14ac:dyDescent="0.2">
      <c r="A41" s="20" t="s">
        <v>79</v>
      </c>
      <c r="B41" s="259"/>
    </row>
    <row r="42" spans="1:5" ht="6.75" customHeight="1" x14ac:dyDescent="0.2">
      <c r="A42" s="258"/>
      <c r="B42" s="259"/>
    </row>
    <row r="43" spans="1:5" ht="12.75" customHeight="1" x14ac:dyDescent="0.2">
      <c r="A43" s="261" t="s">
        <v>48</v>
      </c>
      <c r="B43" s="271" t="s">
        <v>62</v>
      </c>
      <c r="C43" s="272"/>
      <c r="D43" s="272"/>
    </row>
    <row r="44" spans="1:5" s="262" customFormat="1" x14ac:dyDescent="0.2">
      <c r="A44" s="261" t="s">
        <v>51</v>
      </c>
      <c r="B44" s="26" t="s">
        <v>80</v>
      </c>
      <c r="C44" s="26" t="s">
        <v>101</v>
      </c>
      <c r="D44" s="27" t="s">
        <v>46</v>
      </c>
    </row>
    <row r="45" spans="1:5" x14ac:dyDescent="0.2">
      <c r="A45" s="263"/>
      <c r="B45" s="28" t="s">
        <v>66</v>
      </c>
      <c r="C45" s="29" t="s">
        <v>253</v>
      </c>
      <c r="D45" s="31" t="s">
        <v>77</v>
      </c>
    </row>
    <row r="46" spans="1:5" x14ac:dyDescent="0.2">
      <c r="A46" s="263"/>
      <c r="B46" s="33" t="s">
        <v>67</v>
      </c>
      <c r="C46" s="38" t="s">
        <v>251</v>
      </c>
      <c r="D46" s="31" t="s">
        <v>77</v>
      </c>
    </row>
    <row r="47" spans="1:5" ht="33" customHeight="1" x14ac:dyDescent="0.2">
      <c r="A47" s="263"/>
      <c r="B47" s="39"/>
      <c r="C47" s="26"/>
      <c r="D47" s="26"/>
    </row>
    <row r="48" spans="1:5" ht="33" customHeight="1" x14ac:dyDescent="0.2">
      <c r="A48" s="261" t="s">
        <v>52</v>
      </c>
      <c r="B48" s="26" t="s">
        <v>81</v>
      </c>
      <c r="C48" s="26"/>
      <c r="D48" s="27"/>
    </row>
    <row r="49" spans="1:4" x14ac:dyDescent="0.2">
      <c r="A49" s="263"/>
      <c r="B49" s="28" t="s">
        <v>93</v>
      </c>
      <c r="C49" s="38"/>
      <c r="D49" s="31"/>
    </row>
    <row r="50" spans="1:4" x14ac:dyDescent="0.2">
      <c r="A50" s="263"/>
      <c r="B50" s="33" t="s">
        <v>94</v>
      </c>
      <c r="C50" s="38"/>
      <c r="D50" s="31"/>
    </row>
    <row r="51" spans="1:4" x14ac:dyDescent="0.2">
      <c r="A51" s="263"/>
      <c r="B51" s="33" t="s">
        <v>95</v>
      </c>
      <c r="C51" s="38"/>
      <c r="D51" s="31"/>
    </row>
    <row r="52" spans="1:4" x14ac:dyDescent="0.2">
      <c r="A52" s="263"/>
      <c r="B52" s="33" t="s">
        <v>96</v>
      </c>
      <c r="C52" s="38"/>
      <c r="D52" s="31"/>
    </row>
    <row r="53" spans="1:4" x14ac:dyDescent="0.2">
      <c r="A53" s="258"/>
      <c r="B53" s="259"/>
    </row>
    <row r="54" spans="1:4" ht="39" customHeight="1" x14ac:dyDescent="0.2">
      <c r="A54" s="263" t="s">
        <v>49</v>
      </c>
      <c r="B54" s="271" t="s">
        <v>97</v>
      </c>
      <c r="C54" s="271"/>
      <c r="D54" s="271"/>
    </row>
    <row r="55" spans="1:4" x14ac:dyDescent="0.2">
      <c r="A55" s="258"/>
      <c r="B55" s="40" t="s">
        <v>82</v>
      </c>
      <c r="C55" s="15" t="s">
        <v>56</v>
      </c>
    </row>
    <row r="56" spans="1:4" x14ac:dyDescent="0.2">
      <c r="A56" s="258"/>
      <c r="B56" s="16"/>
    </row>
    <row r="57" spans="1:4" ht="28.5" customHeight="1" x14ac:dyDescent="0.2">
      <c r="A57" s="263" t="s">
        <v>50</v>
      </c>
      <c r="B57" s="271" t="s">
        <v>83</v>
      </c>
      <c r="C57" s="271"/>
      <c r="D57" s="271"/>
    </row>
    <row r="58" spans="1:4" x14ac:dyDescent="0.2">
      <c r="A58" s="258"/>
      <c r="B58" s="259"/>
    </row>
    <row r="59" spans="1:4" ht="12.75" customHeight="1" x14ac:dyDescent="0.2">
      <c r="A59" s="263" t="s">
        <v>53</v>
      </c>
      <c r="B59" s="271" t="s">
        <v>98</v>
      </c>
      <c r="C59" s="271"/>
      <c r="D59" s="271"/>
    </row>
    <row r="60" spans="1:4" x14ac:dyDescent="0.2">
      <c r="A60" s="258"/>
      <c r="B60" s="259"/>
    </row>
    <row r="61" spans="1:4" ht="12.75" customHeight="1" x14ac:dyDescent="0.2">
      <c r="A61" s="271" t="s">
        <v>99</v>
      </c>
      <c r="B61" s="271"/>
      <c r="C61" s="271"/>
      <c r="D61" s="271"/>
    </row>
  </sheetData>
  <mergeCells count="11">
    <mergeCell ref="B43:D43"/>
    <mergeCell ref="B54:D54"/>
    <mergeCell ref="B57:D57"/>
    <mergeCell ref="B59:D59"/>
    <mergeCell ref="A61:D61"/>
    <mergeCell ref="B39:D39"/>
    <mergeCell ref="B18:D18"/>
    <mergeCell ref="B31:D31"/>
    <mergeCell ref="B33:D33"/>
    <mergeCell ref="B35:D35"/>
    <mergeCell ref="B37:D37"/>
  </mergeCells>
  <hyperlinks>
    <hyperlink ref="C55" r:id="rId1"/>
  </hyperlinks>
  <pageMargins left="0.7" right="0.7" top="0.75" bottom="0.75" header="0.3" footer="0.3"/>
  <pageSetup scale="54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V62"/>
  <sheetViews>
    <sheetView showGridLines="0" zoomScale="80" zoomScaleNormal="80" workbookViewId="0">
      <selection activeCell="T33" sqref="T33:U55"/>
    </sheetView>
  </sheetViews>
  <sheetFormatPr defaultColWidth="9.140625" defaultRowHeight="12.75" x14ac:dyDescent="0.2"/>
  <cols>
    <col min="2" max="2" width="4.42578125" style="71" customWidth="1"/>
    <col min="3" max="3" width="31.42578125" customWidth="1"/>
    <col min="4" max="4" width="9.140625" customWidth="1"/>
    <col min="5" max="5" width="11.5703125" customWidth="1"/>
    <col min="6" max="7" width="10.7109375" customWidth="1"/>
    <col min="8" max="8" width="10.5703125" customWidth="1"/>
    <col min="9" max="9" width="12.7109375" style="6" customWidth="1"/>
    <col min="10" max="10" width="11.85546875" style="6" customWidth="1"/>
    <col min="11" max="11" width="13.28515625" style="6" customWidth="1"/>
    <col min="12" max="12" width="11.140625" style="6" customWidth="1"/>
    <col min="13" max="13" width="12.28515625" style="6" customWidth="1"/>
    <col min="14" max="14" width="12.5703125" style="6" customWidth="1"/>
    <col min="15" max="15" width="12.7109375" style="6" customWidth="1"/>
    <col min="16" max="16" width="16.140625" style="6" customWidth="1"/>
    <col min="17" max="17" width="14.42578125" style="6" customWidth="1"/>
    <col min="18" max="18" width="16.140625" style="6" customWidth="1"/>
    <col min="19" max="19" width="11.7109375" style="6" customWidth="1"/>
    <col min="20" max="20" width="11.42578125" style="6" customWidth="1"/>
    <col min="21" max="21" width="9.85546875" style="6" customWidth="1"/>
    <col min="22" max="22" width="10.28515625" customWidth="1"/>
    <col min="23" max="23" width="15.5703125" customWidth="1"/>
    <col min="24" max="24" width="13" customWidth="1"/>
    <col min="25" max="25" width="15.140625" style="43" customWidth="1"/>
    <col min="26" max="184" width="9.7109375" style="73" customWidth="1"/>
    <col min="185" max="16384" width="9.140625" style="73"/>
  </cols>
  <sheetData>
    <row r="1" spans="1:256" ht="18" x14ac:dyDescent="0.25">
      <c r="B1" s="78" t="s">
        <v>22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75"/>
    </row>
    <row r="2" spans="1:256" x14ac:dyDescent="0.2">
      <c r="B2" s="79"/>
      <c r="C2" s="3"/>
      <c r="D2" s="3"/>
      <c r="E2" s="3"/>
      <c r="F2" s="3"/>
      <c r="G2" s="3"/>
      <c r="H2" s="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3"/>
      <c r="W2" s="3"/>
      <c r="X2" s="3"/>
      <c r="Y2" s="76"/>
    </row>
    <row r="3" spans="1:256" x14ac:dyDescent="0.2">
      <c r="L3" s="13"/>
    </row>
    <row r="4" spans="1:256" ht="39" customHeight="1" x14ac:dyDescent="0.2">
      <c r="A4" s="10" t="s">
        <v>23</v>
      </c>
      <c r="L4" s="331" t="s">
        <v>40</v>
      </c>
      <c r="M4" s="332"/>
      <c r="N4" s="333"/>
    </row>
    <row r="5" spans="1:256" s="71" customFormat="1" ht="102" x14ac:dyDescent="0.2">
      <c r="A5" s="67"/>
      <c r="B5" s="68" t="s">
        <v>2</v>
      </c>
      <c r="C5" s="69" t="s">
        <v>24</v>
      </c>
      <c r="D5" s="68" t="s">
        <v>254</v>
      </c>
      <c r="E5" s="66" t="s">
        <v>255</v>
      </c>
      <c r="F5" s="68" t="s">
        <v>25</v>
      </c>
      <c r="G5" s="66" t="s">
        <v>27</v>
      </c>
      <c r="H5" s="68" t="s">
        <v>26</v>
      </c>
      <c r="I5" s="70" t="s">
        <v>28</v>
      </c>
      <c r="J5" s="70" t="s">
        <v>29</v>
      </c>
      <c r="K5" s="70" t="s">
        <v>30</v>
      </c>
      <c r="L5" s="70" t="s">
        <v>31</v>
      </c>
      <c r="M5" s="70" t="s">
        <v>32</v>
      </c>
      <c r="N5" s="70" t="s">
        <v>33</v>
      </c>
      <c r="O5" s="70" t="s">
        <v>34</v>
      </c>
      <c r="P5" s="70" t="s">
        <v>35</v>
      </c>
      <c r="Q5" s="70" t="s">
        <v>36</v>
      </c>
      <c r="R5" s="70" t="s">
        <v>37</v>
      </c>
      <c r="S5" s="70" t="s">
        <v>17</v>
      </c>
      <c r="T5" s="68" t="s">
        <v>18</v>
      </c>
      <c r="U5" s="68" t="s">
        <v>38</v>
      </c>
      <c r="V5" s="68" t="s">
        <v>39</v>
      </c>
      <c r="W5" s="68" t="s">
        <v>19</v>
      </c>
      <c r="X5" s="68" t="s">
        <v>20</v>
      </c>
      <c r="Y5" s="68" t="s">
        <v>21</v>
      </c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</row>
    <row r="6" spans="1:256" s="50" customFormat="1" ht="12.75" customHeight="1" x14ac:dyDescent="0.2">
      <c r="A6" s="49" t="s">
        <v>16</v>
      </c>
      <c r="B6" s="313">
        <v>1</v>
      </c>
      <c r="C6" s="321" t="s">
        <v>265</v>
      </c>
      <c r="D6" s="330"/>
      <c r="E6" s="334"/>
      <c r="F6" s="64"/>
      <c r="G6" s="64"/>
      <c r="H6" s="64"/>
      <c r="I6" s="221">
        <v>41319</v>
      </c>
      <c r="J6" s="51">
        <v>41347</v>
      </c>
      <c r="K6" s="51" t="s">
        <v>243</v>
      </c>
      <c r="L6" s="51">
        <v>41325</v>
      </c>
      <c r="M6" s="51" t="s">
        <v>243</v>
      </c>
      <c r="N6" s="51" t="s">
        <v>243</v>
      </c>
      <c r="O6" s="51">
        <v>41334</v>
      </c>
      <c r="P6" s="51">
        <f>O6+30</f>
        <v>41364</v>
      </c>
      <c r="Q6" s="51" t="s">
        <v>243</v>
      </c>
      <c r="R6" s="59" t="s">
        <v>243</v>
      </c>
      <c r="S6" s="59">
        <f>P6+45</f>
        <v>41409</v>
      </c>
      <c r="T6" s="327"/>
      <c r="U6" s="327"/>
      <c r="V6" s="324"/>
      <c r="W6" s="324"/>
      <c r="X6" s="59">
        <f>S6+180</f>
        <v>41589</v>
      </c>
      <c r="Y6" s="324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256" s="42" customFormat="1" x14ac:dyDescent="0.2">
      <c r="A7" s="47" t="s">
        <v>15</v>
      </c>
      <c r="B7" s="313"/>
      <c r="C7" s="322"/>
      <c r="D7" s="322"/>
      <c r="E7" s="335"/>
      <c r="F7" s="65" t="s">
        <v>4</v>
      </c>
      <c r="G7" s="65" t="s">
        <v>5</v>
      </c>
      <c r="H7" s="257" t="s">
        <v>240</v>
      </c>
      <c r="I7" s="48"/>
      <c r="J7" s="48"/>
      <c r="K7" s="48"/>
      <c r="L7" s="48"/>
      <c r="M7" s="51" t="s">
        <v>243</v>
      </c>
      <c r="N7" s="51" t="s">
        <v>243</v>
      </c>
      <c r="O7" s="48"/>
      <c r="P7" s="48"/>
      <c r="Q7" s="51" t="s">
        <v>243</v>
      </c>
      <c r="R7" s="59" t="s">
        <v>243</v>
      </c>
      <c r="S7" s="45">
        <v>41708</v>
      </c>
      <c r="T7" s="328"/>
      <c r="U7" s="328"/>
      <c r="V7" s="325"/>
      <c r="W7" s="325"/>
      <c r="X7" s="45">
        <f>S7+180</f>
        <v>41888</v>
      </c>
      <c r="Y7" s="325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s="54" customFormat="1" ht="16.5" customHeight="1" x14ac:dyDescent="0.2">
      <c r="A8" s="222" t="s">
        <v>14</v>
      </c>
      <c r="B8" s="313"/>
      <c r="C8" s="323"/>
      <c r="D8" s="323"/>
      <c r="E8" s="336"/>
      <c r="F8" s="52"/>
      <c r="G8" s="52"/>
      <c r="H8" s="52"/>
      <c r="I8" s="223"/>
      <c r="J8" s="223"/>
      <c r="K8" s="223"/>
      <c r="L8" s="51">
        <v>41325</v>
      </c>
      <c r="M8" s="51" t="s">
        <v>243</v>
      </c>
      <c r="N8" s="51" t="s">
        <v>243</v>
      </c>
      <c r="O8" s="223">
        <v>41537</v>
      </c>
      <c r="P8" s="223">
        <v>41571</v>
      </c>
      <c r="Q8" s="51" t="s">
        <v>243</v>
      </c>
      <c r="R8" s="59" t="s">
        <v>243</v>
      </c>
      <c r="S8" s="56"/>
      <c r="T8" s="329"/>
      <c r="U8" s="329"/>
      <c r="V8" s="326"/>
      <c r="W8" s="326"/>
      <c r="X8" s="56"/>
      <c r="Y8" s="326"/>
      <c r="Z8" s="73" t="s">
        <v>268</v>
      </c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224"/>
      <c r="GD8" s="224"/>
      <c r="GE8" s="224"/>
      <c r="GF8" s="224"/>
      <c r="GG8" s="224"/>
      <c r="GH8" s="224"/>
      <c r="GI8" s="224"/>
      <c r="GJ8" s="224"/>
      <c r="GK8" s="224"/>
      <c r="GL8" s="224"/>
      <c r="GM8" s="224"/>
      <c r="GN8" s="224"/>
      <c r="GO8" s="224"/>
      <c r="GP8" s="224"/>
      <c r="GQ8" s="224"/>
      <c r="GR8" s="224"/>
      <c r="GS8" s="224"/>
      <c r="GT8" s="224"/>
      <c r="GU8" s="224"/>
      <c r="GV8" s="224"/>
      <c r="GW8" s="224"/>
      <c r="GX8" s="224"/>
      <c r="GY8" s="224"/>
      <c r="GZ8" s="224"/>
      <c r="HA8" s="224"/>
      <c r="HB8" s="224"/>
      <c r="HC8" s="224"/>
      <c r="HD8" s="224"/>
      <c r="HE8" s="224"/>
      <c r="HF8" s="224"/>
      <c r="HG8" s="224"/>
      <c r="HH8" s="224"/>
      <c r="HI8" s="224"/>
      <c r="HJ8" s="224"/>
      <c r="HK8" s="224"/>
      <c r="HL8" s="224"/>
      <c r="HM8" s="224"/>
      <c r="HN8" s="224"/>
      <c r="HO8" s="224"/>
      <c r="HP8" s="224"/>
      <c r="HQ8" s="224"/>
      <c r="HR8" s="224"/>
      <c r="HS8" s="224"/>
      <c r="HT8" s="224"/>
      <c r="HU8" s="224"/>
      <c r="HV8" s="224"/>
      <c r="HW8" s="224"/>
      <c r="HX8" s="224"/>
      <c r="HY8" s="224"/>
      <c r="HZ8" s="224"/>
      <c r="IA8" s="224"/>
      <c r="IB8" s="224"/>
      <c r="IC8" s="224"/>
      <c r="ID8" s="224"/>
      <c r="IE8" s="224"/>
      <c r="IF8" s="224"/>
      <c r="IG8" s="224"/>
      <c r="IH8" s="224"/>
      <c r="II8" s="224"/>
      <c r="IJ8" s="224"/>
      <c r="IK8" s="224"/>
      <c r="IL8" s="224"/>
      <c r="IM8" s="224"/>
      <c r="IN8" s="224"/>
      <c r="IO8" s="224"/>
      <c r="IP8" s="224"/>
      <c r="IQ8" s="224"/>
      <c r="IR8" s="224"/>
      <c r="IS8" s="224"/>
      <c r="IT8" s="224"/>
      <c r="IU8" s="224"/>
      <c r="IV8" s="224"/>
    </row>
    <row r="9" spans="1:256" s="50" customFormat="1" x14ac:dyDescent="0.2">
      <c r="A9" s="63" t="s">
        <v>16</v>
      </c>
      <c r="B9" s="313">
        <v>2</v>
      </c>
      <c r="C9" s="321" t="s">
        <v>110</v>
      </c>
      <c r="D9" s="330"/>
      <c r="E9" s="309"/>
      <c r="F9" s="57"/>
      <c r="G9" s="58"/>
      <c r="H9" s="58"/>
      <c r="I9" s="59">
        <f>J9-15</f>
        <v>41090</v>
      </c>
      <c r="J9" s="59">
        <v>41105</v>
      </c>
      <c r="K9" s="59" t="s">
        <v>243</v>
      </c>
      <c r="L9" s="59">
        <f>J9+15</f>
        <v>41120</v>
      </c>
      <c r="M9" s="59" t="s">
        <v>243</v>
      </c>
      <c r="N9" s="59" t="s">
        <v>243</v>
      </c>
      <c r="O9" s="59">
        <f>L9+30</f>
        <v>41150</v>
      </c>
      <c r="P9" s="59">
        <f>O9+30</f>
        <v>41180</v>
      </c>
      <c r="Q9" s="59" t="s">
        <v>243</v>
      </c>
      <c r="R9" s="59" t="s">
        <v>243</v>
      </c>
      <c r="S9" s="59">
        <f>P9+45</f>
        <v>41225</v>
      </c>
      <c r="T9" s="306"/>
      <c r="U9" s="306"/>
      <c r="V9" s="317"/>
      <c r="W9" s="317"/>
      <c r="X9" s="59">
        <v>41424</v>
      </c>
      <c r="Y9" s="317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</row>
    <row r="10" spans="1:256" s="42" customFormat="1" ht="12.75" customHeight="1" x14ac:dyDescent="0.2">
      <c r="A10" s="44" t="s">
        <v>15</v>
      </c>
      <c r="B10" s="313"/>
      <c r="C10" s="315"/>
      <c r="D10" s="322"/>
      <c r="E10" s="309"/>
      <c r="F10" s="229" t="s">
        <v>4</v>
      </c>
      <c r="G10" s="230" t="s">
        <v>5</v>
      </c>
      <c r="H10" s="257" t="s">
        <v>262</v>
      </c>
      <c r="I10" s="45"/>
      <c r="J10" s="45">
        <v>41388</v>
      </c>
      <c r="K10" s="45"/>
      <c r="L10" s="45"/>
      <c r="M10" s="45">
        <f>J10+7</f>
        <v>41395</v>
      </c>
      <c r="N10" s="59" t="s">
        <v>243</v>
      </c>
      <c r="O10" s="45">
        <f>M10+7</f>
        <v>41402</v>
      </c>
      <c r="P10" s="45">
        <f>O10+28+7</f>
        <v>41437</v>
      </c>
      <c r="Q10" s="59" t="s">
        <v>243</v>
      </c>
      <c r="R10" s="59" t="s">
        <v>243</v>
      </c>
      <c r="S10" s="45">
        <f>P11+45</f>
        <v>41530</v>
      </c>
      <c r="T10" s="307"/>
      <c r="U10" s="307"/>
      <c r="V10" s="318"/>
      <c r="W10" s="318"/>
      <c r="X10" s="45">
        <f>S10+150</f>
        <v>41680</v>
      </c>
      <c r="Y10" s="318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s="54" customFormat="1" x14ac:dyDescent="0.2">
      <c r="A11" s="53" t="s">
        <v>14</v>
      </c>
      <c r="B11" s="313"/>
      <c r="C11" s="316"/>
      <c r="D11" s="323"/>
      <c r="E11" s="309"/>
      <c r="F11" s="52"/>
      <c r="G11" s="231"/>
      <c r="H11" s="231"/>
      <c r="I11" s="56">
        <v>41228</v>
      </c>
      <c r="J11" s="56">
        <v>41390</v>
      </c>
      <c r="K11" s="56"/>
      <c r="L11" s="56">
        <v>41143</v>
      </c>
      <c r="M11" s="56"/>
      <c r="N11" s="59" t="s">
        <v>243</v>
      </c>
      <c r="O11" s="56">
        <v>41445</v>
      </c>
      <c r="P11" s="56">
        <v>41485</v>
      </c>
      <c r="Q11" s="59" t="s">
        <v>243</v>
      </c>
      <c r="R11" s="59" t="s">
        <v>243</v>
      </c>
      <c r="S11" s="56"/>
      <c r="T11" s="308"/>
      <c r="U11" s="308"/>
      <c r="V11" s="319"/>
      <c r="W11" s="319"/>
      <c r="X11" s="56"/>
      <c r="Y11" s="319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224"/>
      <c r="HT11" s="224"/>
      <c r="HU11" s="224"/>
      <c r="HV11" s="224"/>
      <c r="HW11" s="224"/>
      <c r="HX11" s="224"/>
      <c r="HY11" s="224"/>
      <c r="HZ11" s="224"/>
      <c r="IA11" s="224"/>
      <c r="IB11" s="224"/>
      <c r="IC11" s="224"/>
      <c r="ID11" s="224"/>
      <c r="IE11" s="224"/>
      <c r="IF11" s="224"/>
      <c r="IG11" s="224"/>
      <c r="IH11" s="224"/>
      <c r="II11" s="224"/>
      <c r="IJ11" s="224"/>
      <c r="IK11" s="224"/>
      <c r="IL11" s="224"/>
      <c r="IM11" s="224"/>
      <c r="IN11" s="224"/>
      <c r="IO11" s="224"/>
      <c r="IP11" s="224"/>
      <c r="IQ11" s="224"/>
      <c r="IR11" s="224"/>
      <c r="IS11" s="224"/>
      <c r="IT11" s="224"/>
      <c r="IU11" s="224"/>
      <c r="IV11" s="224"/>
    </row>
    <row r="12" spans="1:256" hidden="1" x14ac:dyDescent="0.2">
      <c r="F12" s="232"/>
      <c r="G12" s="232"/>
      <c r="H12" s="232"/>
      <c r="X12" s="72"/>
    </row>
    <row r="13" spans="1:256" hidden="1" x14ac:dyDescent="0.2">
      <c r="F13" s="232"/>
      <c r="G13" s="232"/>
      <c r="H13" s="232"/>
      <c r="X13" s="72"/>
    </row>
    <row r="14" spans="1:256" hidden="1" x14ac:dyDescent="0.2">
      <c r="F14" s="232"/>
      <c r="G14" s="232"/>
      <c r="H14" s="232"/>
      <c r="X14" s="72"/>
    </row>
    <row r="15" spans="1:256" hidden="1" x14ac:dyDescent="0.2">
      <c r="F15" s="232"/>
      <c r="G15" s="232"/>
      <c r="H15" s="232"/>
      <c r="X15" s="72"/>
    </row>
    <row r="16" spans="1:256" hidden="1" x14ac:dyDescent="0.2">
      <c r="F16" s="232"/>
      <c r="G16" s="232"/>
      <c r="H16" s="232"/>
      <c r="X16" s="72"/>
    </row>
    <row r="17" spans="1:256" hidden="1" x14ac:dyDescent="0.2">
      <c r="F17" s="232"/>
      <c r="G17" s="232"/>
      <c r="H17" s="232"/>
      <c r="X17" s="72"/>
    </row>
    <row r="18" spans="1:256" s="50" customFormat="1" x14ac:dyDescent="0.2">
      <c r="A18" s="63" t="s">
        <v>16</v>
      </c>
      <c r="B18" s="313">
        <v>5</v>
      </c>
      <c r="C18" s="314" t="s">
        <v>256</v>
      </c>
      <c r="D18" s="330"/>
      <c r="E18" s="309"/>
      <c r="F18" s="57"/>
      <c r="G18" s="58"/>
      <c r="H18" s="58"/>
      <c r="I18" s="59">
        <f>J18-15</f>
        <v>41090</v>
      </c>
      <c r="J18" s="59">
        <v>41105</v>
      </c>
      <c r="K18" s="59" t="s">
        <v>243</v>
      </c>
      <c r="L18" s="59">
        <f>J18+15</f>
        <v>41120</v>
      </c>
      <c r="M18" s="59" t="s">
        <v>243</v>
      </c>
      <c r="N18" s="59" t="s">
        <v>243</v>
      </c>
      <c r="O18" s="59">
        <f>L18+15</f>
        <v>41135</v>
      </c>
      <c r="P18" s="59">
        <f>O18+30</f>
        <v>41165</v>
      </c>
      <c r="Q18" s="59" t="s">
        <v>243</v>
      </c>
      <c r="R18" s="59" t="s">
        <v>243</v>
      </c>
      <c r="S18" s="59">
        <f>P18+30</f>
        <v>41195</v>
      </c>
      <c r="T18" s="306"/>
      <c r="U18" s="306"/>
      <c r="V18" s="317"/>
      <c r="W18" s="317"/>
      <c r="X18" s="59">
        <v>41455</v>
      </c>
      <c r="Y18" s="317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s="42" customFormat="1" x14ac:dyDescent="0.2">
      <c r="A19" s="44" t="s">
        <v>15</v>
      </c>
      <c r="B19" s="313"/>
      <c r="C19" s="315"/>
      <c r="D19" s="322"/>
      <c r="E19" s="309"/>
      <c r="F19" s="229" t="s">
        <v>3</v>
      </c>
      <c r="G19" s="230" t="s">
        <v>5</v>
      </c>
      <c r="H19" s="257" t="s">
        <v>262</v>
      </c>
      <c r="I19" s="45"/>
      <c r="J19" s="45">
        <v>41381</v>
      </c>
      <c r="K19" s="45"/>
      <c r="L19" s="45"/>
      <c r="M19" s="45">
        <f>J19+7</f>
        <v>41388</v>
      </c>
      <c r="N19" s="45">
        <f>J19+7</f>
        <v>41388</v>
      </c>
      <c r="O19" s="45">
        <f>J19+15</f>
        <v>41396</v>
      </c>
      <c r="P19" s="45">
        <f>O19+28</f>
        <v>41424</v>
      </c>
      <c r="Q19" s="59" t="s">
        <v>243</v>
      </c>
      <c r="R19" s="59" t="s">
        <v>243</v>
      </c>
      <c r="S19" s="45">
        <v>41572</v>
      </c>
      <c r="T19" s="307"/>
      <c r="U19" s="307"/>
      <c r="V19" s="318"/>
      <c r="W19" s="318"/>
      <c r="X19" s="45">
        <f>S19+90</f>
        <v>41662</v>
      </c>
      <c r="Y19" s="318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s="54" customFormat="1" ht="17.25" customHeight="1" x14ac:dyDescent="0.2">
      <c r="A20" s="53" t="s">
        <v>14</v>
      </c>
      <c r="B20" s="313"/>
      <c r="C20" s="316"/>
      <c r="D20" s="323"/>
      <c r="E20" s="309"/>
      <c r="F20" s="52"/>
      <c r="G20" s="231"/>
      <c r="H20" s="231"/>
      <c r="I20" s="56">
        <v>41196</v>
      </c>
      <c r="J20" s="56">
        <v>41381</v>
      </c>
      <c r="K20" s="56"/>
      <c r="L20" s="56">
        <v>41143</v>
      </c>
      <c r="M20" s="56">
        <v>41296</v>
      </c>
      <c r="N20" s="56">
        <v>41296</v>
      </c>
      <c r="O20" s="56">
        <v>41394</v>
      </c>
      <c r="P20" s="56">
        <v>41425</v>
      </c>
      <c r="Q20" s="59" t="s">
        <v>243</v>
      </c>
      <c r="R20" s="59" t="s">
        <v>243</v>
      </c>
      <c r="S20" s="56">
        <v>41661</v>
      </c>
      <c r="T20" s="308"/>
      <c r="U20" s="308"/>
      <c r="V20" s="319"/>
      <c r="W20" s="319"/>
      <c r="X20" s="56"/>
      <c r="Y20" s="319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224"/>
      <c r="GD20" s="224"/>
      <c r="GE20" s="224"/>
      <c r="GF20" s="224"/>
      <c r="GG20" s="224"/>
      <c r="GH20" s="224"/>
      <c r="GI20" s="224"/>
      <c r="GJ20" s="224"/>
      <c r="GK20" s="224"/>
      <c r="GL20" s="224"/>
      <c r="GM20" s="224"/>
      <c r="GN20" s="224"/>
      <c r="GO20" s="224"/>
      <c r="GP20" s="224"/>
      <c r="GQ20" s="224"/>
      <c r="GR20" s="224"/>
      <c r="GS20" s="224"/>
      <c r="GT20" s="224"/>
      <c r="GU20" s="224"/>
      <c r="GV20" s="224"/>
      <c r="GW20" s="224"/>
      <c r="GX20" s="224"/>
      <c r="GY20" s="224"/>
      <c r="GZ20" s="224"/>
      <c r="HA20" s="224"/>
      <c r="HB20" s="224"/>
      <c r="HC20" s="224"/>
      <c r="HD20" s="224"/>
      <c r="HE20" s="224"/>
      <c r="HF20" s="224"/>
      <c r="HG20" s="224"/>
      <c r="HH20" s="224"/>
      <c r="HI20" s="224"/>
      <c r="HJ20" s="224"/>
      <c r="HK20" s="224"/>
      <c r="HL20" s="224"/>
      <c r="HM20" s="224"/>
      <c r="HN20" s="224"/>
      <c r="HO20" s="224"/>
      <c r="HP20" s="224"/>
      <c r="HQ20" s="224"/>
      <c r="HR20" s="224"/>
      <c r="HS20" s="224"/>
      <c r="HT20" s="224"/>
      <c r="HU20" s="224"/>
      <c r="HV20" s="224"/>
      <c r="HW20" s="224"/>
      <c r="HX20" s="224"/>
      <c r="HY20" s="224"/>
      <c r="HZ20" s="224"/>
      <c r="IA20" s="224"/>
      <c r="IB20" s="224"/>
      <c r="IC20" s="224"/>
      <c r="ID20" s="224"/>
      <c r="IE20" s="224"/>
      <c r="IF20" s="224"/>
      <c r="IG20" s="224"/>
      <c r="IH20" s="224"/>
      <c r="II20" s="224"/>
      <c r="IJ20" s="224"/>
      <c r="IK20" s="224"/>
      <c r="IL20" s="224"/>
      <c r="IM20" s="224"/>
      <c r="IN20" s="224"/>
      <c r="IO20" s="224"/>
      <c r="IP20" s="224"/>
      <c r="IQ20" s="224"/>
      <c r="IR20" s="224"/>
      <c r="IS20" s="224"/>
      <c r="IT20" s="224"/>
      <c r="IU20" s="224"/>
      <c r="IV20" s="224"/>
    </row>
    <row r="21" spans="1:256" hidden="1" x14ac:dyDescent="0.2">
      <c r="F21" s="232"/>
      <c r="G21" s="232"/>
      <c r="H21" s="232"/>
      <c r="X21" s="72"/>
    </row>
    <row r="22" spans="1:256" hidden="1" x14ac:dyDescent="0.2">
      <c r="F22" s="232"/>
      <c r="G22" s="232"/>
      <c r="H22" s="232"/>
      <c r="X22" s="72"/>
    </row>
    <row r="23" spans="1:256" hidden="1" x14ac:dyDescent="0.2">
      <c r="F23" s="232"/>
      <c r="G23" s="232"/>
      <c r="H23" s="232"/>
      <c r="X23" s="72"/>
    </row>
    <row r="24" spans="1:256" hidden="1" x14ac:dyDescent="0.2">
      <c r="F24" s="232"/>
      <c r="G24" s="232"/>
      <c r="H24" s="232"/>
      <c r="X24" s="72"/>
    </row>
    <row r="25" spans="1:256" hidden="1" x14ac:dyDescent="0.2">
      <c r="F25" s="232"/>
      <c r="G25" s="232"/>
      <c r="H25" s="232"/>
      <c r="X25" s="72"/>
    </row>
    <row r="26" spans="1:256" hidden="1" x14ac:dyDescent="0.2">
      <c r="F26" s="232"/>
      <c r="G26" s="232"/>
      <c r="H26" s="232"/>
      <c r="X26" s="72"/>
    </row>
    <row r="27" spans="1:256" s="62" customFormat="1" ht="12.75" customHeight="1" x14ac:dyDescent="0.2">
      <c r="A27" s="60" t="s">
        <v>16</v>
      </c>
      <c r="B27" s="313">
        <v>6</v>
      </c>
      <c r="C27" s="310" t="s">
        <v>111</v>
      </c>
      <c r="D27" s="305"/>
      <c r="E27" s="309"/>
      <c r="F27" s="229"/>
      <c r="G27" s="58"/>
      <c r="H27" s="58"/>
      <c r="I27" s="59" t="s">
        <v>243</v>
      </c>
      <c r="J27" s="59">
        <v>41075</v>
      </c>
      <c r="K27" s="59" t="s">
        <v>243</v>
      </c>
      <c r="L27" s="59">
        <v>41090</v>
      </c>
      <c r="M27" s="59" t="s">
        <v>243</v>
      </c>
      <c r="N27" s="59" t="s">
        <v>243</v>
      </c>
      <c r="O27" s="59" t="s">
        <v>243</v>
      </c>
      <c r="P27" s="59">
        <v>41105</v>
      </c>
      <c r="Q27" s="59" t="s">
        <v>243</v>
      </c>
      <c r="R27" s="59" t="s">
        <v>243</v>
      </c>
      <c r="S27" s="59">
        <v>41122</v>
      </c>
      <c r="T27" s="306"/>
      <c r="U27" s="306"/>
      <c r="V27" s="317"/>
      <c r="W27" s="317"/>
      <c r="X27" s="59">
        <v>41228</v>
      </c>
      <c r="Y27" s="317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x14ac:dyDescent="0.2">
      <c r="A28" s="46" t="s">
        <v>15</v>
      </c>
      <c r="B28" s="313"/>
      <c r="C28" s="311"/>
      <c r="D28" s="305"/>
      <c r="E28" s="309"/>
      <c r="F28" s="229" t="s">
        <v>4</v>
      </c>
      <c r="G28" s="230" t="s">
        <v>6</v>
      </c>
      <c r="H28" s="256" t="s">
        <v>239</v>
      </c>
      <c r="I28" s="45"/>
      <c r="J28" s="45">
        <v>41554</v>
      </c>
      <c r="L28" s="45">
        <v>41455</v>
      </c>
      <c r="M28" s="45"/>
      <c r="N28" s="45"/>
      <c r="O28" s="45"/>
      <c r="P28" s="45">
        <f>J28+45</f>
        <v>41599</v>
      </c>
      <c r="Q28" s="45"/>
      <c r="R28" s="45"/>
      <c r="S28" s="45">
        <f>P28+45</f>
        <v>41644</v>
      </c>
      <c r="T28" s="307"/>
      <c r="U28" s="307"/>
      <c r="V28" s="318"/>
      <c r="W28" s="318"/>
      <c r="X28" s="45">
        <f>S28+240</f>
        <v>41884</v>
      </c>
      <c r="Y28" s="318"/>
    </row>
    <row r="29" spans="1:256" s="227" customFormat="1" ht="12.75" customHeight="1" x14ac:dyDescent="0.2">
      <c r="A29" s="225" t="s">
        <v>14</v>
      </c>
      <c r="B29" s="313"/>
      <c r="C29" s="312"/>
      <c r="D29" s="305"/>
      <c r="E29" s="309"/>
      <c r="F29" s="229"/>
      <c r="G29" s="231"/>
      <c r="H29" s="231"/>
      <c r="I29" s="56">
        <v>41476</v>
      </c>
      <c r="J29" s="56"/>
      <c r="L29" s="56"/>
      <c r="M29" s="56"/>
      <c r="N29" s="56"/>
      <c r="O29" s="56"/>
      <c r="P29" s="56"/>
      <c r="Q29" s="56"/>
      <c r="R29" s="56"/>
      <c r="S29" s="56"/>
      <c r="T29" s="308"/>
      <c r="U29" s="308"/>
      <c r="V29" s="319"/>
      <c r="W29" s="319"/>
      <c r="X29" s="56"/>
      <c r="Y29" s="319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224"/>
      <c r="GD29" s="224"/>
      <c r="GE29" s="224"/>
      <c r="GF29" s="224"/>
      <c r="GG29" s="224"/>
      <c r="GH29" s="224"/>
      <c r="GI29" s="224"/>
      <c r="GJ29" s="224"/>
      <c r="GK29" s="224"/>
      <c r="GL29" s="224"/>
      <c r="GM29" s="224"/>
      <c r="GN29" s="224"/>
      <c r="GO29" s="224"/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  <c r="HC29" s="224"/>
      <c r="HD29" s="224"/>
      <c r="HE29" s="224"/>
      <c r="HF29" s="224"/>
      <c r="HG29" s="224"/>
      <c r="HH29" s="224"/>
      <c r="HI29" s="224"/>
      <c r="HJ29" s="224"/>
      <c r="HK29" s="224"/>
      <c r="HL29" s="224"/>
      <c r="HM29" s="224"/>
      <c r="HN29" s="224"/>
      <c r="HO29" s="224"/>
      <c r="HP29" s="224"/>
      <c r="HQ29" s="224"/>
      <c r="HR29" s="224"/>
      <c r="HS29" s="224"/>
      <c r="HT29" s="224"/>
      <c r="HU29" s="224"/>
      <c r="HV29" s="224"/>
      <c r="HW29" s="224"/>
      <c r="HX29" s="224"/>
      <c r="HY29" s="224"/>
      <c r="HZ29" s="224"/>
      <c r="IA29" s="224"/>
      <c r="IB29" s="224"/>
      <c r="IC29" s="224"/>
      <c r="ID29" s="224"/>
      <c r="IE29" s="224"/>
      <c r="IF29" s="224"/>
      <c r="IG29" s="224"/>
      <c r="IH29" s="224"/>
      <c r="II29" s="224"/>
      <c r="IJ29" s="224"/>
      <c r="IK29" s="224"/>
      <c r="IL29" s="224"/>
      <c r="IM29" s="224"/>
      <c r="IN29" s="224"/>
      <c r="IO29" s="224"/>
      <c r="IP29" s="224"/>
      <c r="IQ29" s="224"/>
      <c r="IR29" s="224"/>
      <c r="IS29" s="224"/>
      <c r="IT29" s="224"/>
      <c r="IU29" s="224"/>
      <c r="IV29" s="224"/>
    </row>
    <row r="30" spans="1:256" s="61" customFormat="1" ht="12.75" customHeight="1" x14ac:dyDescent="0.2">
      <c r="A30" s="60" t="s">
        <v>16</v>
      </c>
      <c r="B30" s="313">
        <v>7</v>
      </c>
      <c r="C30" s="314" t="s">
        <v>112</v>
      </c>
      <c r="D30" s="305"/>
      <c r="E30" s="309"/>
      <c r="F30" s="57"/>
      <c r="G30" s="58"/>
      <c r="H30" s="58"/>
      <c r="I30" s="59">
        <f>J30-15</f>
        <v>41138</v>
      </c>
      <c r="J30" s="59">
        <v>41153</v>
      </c>
      <c r="K30" s="59" t="s">
        <v>243</v>
      </c>
      <c r="L30" s="59">
        <v>41167</v>
      </c>
      <c r="M30" s="59" t="s">
        <v>243</v>
      </c>
      <c r="N30" s="59" t="s">
        <v>243</v>
      </c>
      <c r="O30" s="59">
        <f>L30</f>
        <v>41167</v>
      </c>
      <c r="P30" s="59">
        <f>O30+30</f>
        <v>41197</v>
      </c>
      <c r="Q30" s="59" t="s">
        <v>243</v>
      </c>
      <c r="R30" s="59" t="s">
        <v>243</v>
      </c>
      <c r="S30" s="59">
        <f>P30+30</f>
        <v>41227</v>
      </c>
      <c r="T30" s="306"/>
      <c r="U30" s="306"/>
      <c r="V30" s="317"/>
      <c r="W30" s="317"/>
      <c r="X30" s="59">
        <f>S30+120</f>
        <v>41347</v>
      </c>
      <c r="Y30" s="317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1" spans="1:256" s="42" customFormat="1" x14ac:dyDescent="0.2">
      <c r="A31" s="46" t="s">
        <v>15</v>
      </c>
      <c r="B31" s="313"/>
      <c r="C31" s="315"/>
      <c r="D31" s="305"/>
      <c r="E31" s="309"/>
      <c r="F31" s="229" t="s">
        <v>4</v>
      </c>
      <c r="G31" s="230" t="s">
        <v>5</v>
      </c>
      <c r="H31" s="257" t="s">
        <v>240</v>
      </c>
      <c r="I31" s="45"/>
      <c r="J31" s="45">
        <v>41388</v>
      </c>
      <c r="K31" s="59" t="s">
        <v>243</v>
      </c>
      <c r="L31" s="45"/>
      <c r="M31" s="45"/>
      <c r="N31" s="45"/>
      <c r="O31" s="45">
        <v>40451</v>
      </c>
      <c r="P31" s="45">
        <f>O31+28</f>
        <v>40479</v>
      </c>
      <c r="Q31" s="45"/>
      <c r="R31" s="45"/>
      <c r="S31" s="45">
        <f>P31+45</f>
        <v>40524</v>
      </c>
      <c r="T31" s="307"/>
      <c r="U31" s="307"/>
      <c r="V31" s="318"/>
      <c r="W31" s="318"/>
      <c r="X31" s="45">
        <f>S31+3</f>
        <v>40527</v>
      </c>
      <c r="Y31" s="318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256" s="54" customFormat="1" ht="12.75" customHeight="1" x14ac:dyDescent="0.2">
      <c r="A32" s="228" t="s">
        <v>14</v>
      </c>
      <c r="B32" s="313"/>
      <c r="C32" s="316"/>
      <c r="D32" s="305"/>
      <c r="E32" s="309"/>
      <c r="F32" s="52"/>
      <c r="G32" s="231"/>
      <c r="H32" s="231"/>
      <c r="I32" s="56">
        <v>41339</v>
      </c>
      <c r="J32" s="56">
        <v>40425</v>
      </c>
      <c r="K32" s="59" t="s">
        <v>243</v>
      </c>
      <c r="L32" s="56"/>
      <c r="M32" s="56"/>
      <c r="N32" s="56"/>
      <c r="O32" s="56">
        <v>41578</v>
      </c>
      <c r="P32" s="56">
        <v>41606</v>
      </c>
      <c r="Q32" s="56"/>
      <c r="R32" s="56"/>
      <c r="S32" s="56"/>
      <c r="T32" s="308"/>
      <c r="U32" s="308"/>
      <c r="V32" s="319"/>
      <c r="W32" s="319"/>
      <c r="X32" s="56"/>
      <c r="Y32" s="319"/>
      <c r="Z32" s="73" t="s">
        <v>269</v>
      </c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224"/>
      <c r="GD32" s="224"/>
      <c r="GE32" s="224"/>
      <c r="GF32" s="224"/>
      <c r="GG32" s="224"/>
      <c r="GH32" s="224"/>
      <c r="GI32" s="224"/>
      <c r="GJ32" s="224"/>
      <c r="GK32" s="224"/>
      <c r="GL32" s="224"/>
      <c r="GM32" s="224"/>
      <c r="GN32" s="224"/>
      <c r="GO32" s="224"/>
      <c r="GP32" s="224"/>
      <c r="GQ32" s="224"/>
      <c r="GR32" s="224"/>
      <c r="GS32" s="224"/>
      <c r="GT32" s="224"/>
      <c r="GU32" s="224"/>
      <c r="GV32" s="224"/>
      <c r="GW32" s="224"/>
      <c r="GX32" s="224"/>
      <c r="GY32" s="224"/>
      <c r="GZ32" s="224"/>
      <c r="HA32" s="224"/>
      <c r="HB32" s="224"/>
      <c r="HC32" s="224"/>
      <c r="HD32" s="224"/>
      <c r="HE32" s="224"/>
      <c r="HF32" s="224"/>
      <c r="HG32" s="224"/>
      <c r="HH32" s="224"/>
      <c r="HI32" s="224"/>
      <c r="HJ32" s="224"/>
      <c r="HK32" s="224"/>
      <c r="HL32" s="224"/>
      <c r="HM32" s="224"/>
      <c r="HN32" s="224"/>
      <c r="HO32" s="224"/>
      <c r="HP32" s="224"/>
      <c r="HQ32" s="224"/>
      <c r="HR32" s="224"/>
      <c r="HS32" s="224"/>
      <c r="HT32" s="224"/>
      <c r="HU32" s="224"/>
      <c r="HV32" s="224"/>
      <c r="HW32" s="224"/>
      <c r="HX32" s="224"/>
      <c r="HY32" s="224"/>
      <c r="HZ32" s="224"/>
      <c r="IA32" s="224"/>
      <c r="IB32" s="224"/>
      <c r="IC32" s="224"/>
      <c r="ID32" s="224"/>
      <c r="IE32" s="224"/>
      <c r="IF32" s="224"/>
      <c r="IG32" s="224"/>
      <c r="IH32" s="224"/>
      <c r="II32" s="224"/>
      <c r="IJ32" s="224"/>
      <c r="IK32" s="224"/>
      <c r="IL32" s="224"/>
      <c r="IM32" s="224"/>
      <c r="IN32" s="224"/>
      <c r="IO32" s="224"/>
      <c r="IP32" s="224"/>
      <c r="IQ32" s="224"/>
      <c r="IR32" s="224"/>
      <c r="IS32" s="224"/>
      <c r="IT32" s="224"/>
      <c r="IU32" s="224"/>
      <c r="IV32" s="224"/>
    </row>
    <row r="33" spans="1:256" s="243" customFormat="1" ht="30.75" customHeight="1" x14ac:dyDescent="0.2">
      <c r="A33" s="248"/>
      <c r="B33" s="301">
        <v>16</v>
      </c>
      <c r="C33" s="302" t="s">
        <v>120</v>
      </c>
      <c r="D33" s="287"/>
      <c r="E33" s="286"/>
      <c r="F33" s="57"/>
      <c r="G33" s="58"/>
      <c r="H33" s="58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93">
        <v>40794</v>
      </c>
      <c r="T33" s="285"/>
      <c r="U33" s="296"/>
      <c r="V33" s="298"/>
      <c r="W33" s="320" t="s">
        <v>246</v>
      </c>
      <c r="X33" s="244"/>
      <c r="Y33" s="298" t="s">
        <v>267</v>
      </c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224"/>
      <c r="GD33" s="224"/>
      <c r="GE33" s="224"/>
      <c r="GF33" s="224"/>
      <c r="GG33" s="224"/>
      <c r="GH33" s="224"/>
      <c r="GI33" s="224"/>
      <c r="GJ33" s="224"/>
      <c r="GK33" s="224"/>
      <c r="GL33" s="224"/>
      <c r="GM33" s="224"/>
      <c r="GN33" s="224"/>
      <c r="GO33" s="224"/>
      <c r="GP33" s="224"/>
      <c r="GQ33" s="224"/>
      <c r="GR33" s="224"/>
      <c r="GS33" s="224"/>
      <c r="GT33" s="224"/>
      <c r="GU33" s="224"/>
      <c r="GV33" s="224"/>
      <c r="GW33" s="224"/>
      <c r="GX33" s="224"/>
      <c r="GY33" s="224"/>
      <c r="GZ33" s="224"/>
      <c r="HA33" s="224"/>
      <c r="HB33" s="224"/>
      <c r="HC33" s="224"/>
      <c r="HD33" s="224"/>
      <c r="HE33" s="224"/>
      <c r="HF33" s="224"/>
      <c r="HG33" s="224"/>
      <c r="HH33" s="224"/>
      <c r="HI33" s="224"/>
      <c r="HJ33" s="224"/>
      <c r="HK33" s="224"/>
      <c r="HL33" s="224"/>
      <c r="HM33" s="224"/>
      <c r="HN33" s="224"/>
      <c r="HO33" s="224"/>
      <c r="HP33" s="224"/>
      <c r="HQ33" s="224"/>
      <c r="HR33" s="224"/>
      <c r="HS33" s="224"/>
      <c r="HT33" s="224"/>
      <c r="HU33" s="224"/>
      <c r="HV33" s="224"/>
      <c r="HW33" s="224"/>
      <c r="HX33" s="224"/>
      <c r="HY33" s="224"/>
      <c r="HZ33" s="224"/>
      <c r="IA33" s="224"/>
      <c r="IB33" s="224"/>
      <c r="IC33" s="224"/>
      <c r="ID33" s="224"/>
      <c r="IE33" s="224"/>
      <c r="IF33" s="224"/>
      <c r="IG33" s="224"/>
      <c r="IH33" s="224"/>
      <c r="II33" s="224"/>
      <c r="IJ33" s="224"/>
      <c r="IK33" s="224"/>
      <c r="IL33" s="224"/>
      <c r="IM33" s="224"/>
      <c r="IN33" s="224"/>
      <c r="IO33" s="224"/>
      <c r="IP33" s="224"/>
      <c r="IQ33" s="224"/>
      <c r="IR33" s="224"/>
      <c r="IS33" s="224"/>
      <c r="IT33" s="224"/>
      <c r="IU33" s="224"/>
      <c r="IV33" s="224"/>
    </row>
    <row r="34" spans="1:256" s="226" customFormat="1" ht="16.5" customHeight="1" x14ac:dyDescent="0.2">
      <c r="A34" s="249"/>
      <c r="B34" s="301"/>
      <c r="C34" s="303"/>
      <c r="D34" s="288"/>
      <c r="E34" s="286"/>
      <c r="F34" s="229" t="s">
        <v>4</v>
      </c>
      <c r="G34" s="230" t="s">
        <v>6</v>
      </c>
      <c r="H34" s="256" t="s">
        <v>239</v>
      </c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94"/>
      <c r="T34" s="278"/>
      <c r="U34" s="297"/>
      <c r="V34" s="299"/>
      <c r="W34" s="315"/>
      <c r="X34" s="269">
        <v>40998</v>
      </c>
      <c r="Y34" s="299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224"/>
      <c r="GD34" s="224"/>
      <c r="GE34" s="224"/>
      <c r="GF34" s="224"/>
      <c r="GG34" s="224"/>
      <c r="GH34" s="224"/>
      <c r="GI34" s="224"/>
      <c r="GJ34" s="224"/>
      <c r="GK34" s="224"/>
      <c r="GL34" s="224"/>
      <c r="GM34" s="224"/>
      <c r="GN34" s="224"/>
      <c r="GO34" s="224"/>
      <c r="GP34" s="224"/>
      <c r="GQ34" s="224"/>
      <c r="GR34" s="224"/>
      <c r="GS34" s="224"/>
      <c r="GT34" s="224"/>
      <c r="GU34" s="224"/>
      <c r="GV34" s="224"/>
      <c r="GW34" s="224"/>
      <c r="GX34" s="224"/>
      <c r="GY34" s="224"/>
      <c r="GZ34" s="224"/>
      <c r="HA34" s="224"/>
      <c r="HB34" s="224"/>
      <c r="HC34" s="224"/>
      <c r="HD34" s="224"/>
      <c r="HE34" s="224"/>
      <c r="HF34" s="224"/>
      <c r="HG34" s="224"/>
      <c r="HH34" s="224"/>
      <c r="HI34" s="224"/>
      <c r="HJ34" s="224"/>
      <c r="HK34" s="224"/>
      <c r="HL34" s="224"/>
      <c r="HM34" s="224"/>
      <c r="HN34" s="224"/>
      <c r="HO34" s="224"/>
      <c r="HP34" s="224"/>
      <c r="HQ34" s="224"/>
      <c r="HR34" s="224"/>
      <c r="HS34" s="224"/>
      <c r="HT34" s="224"/>
      <c r="HU34" s="224"/>
      <c r="HV34" s="224"/>
      <c r="HW34" s="224"/>
      <c r="HX34" s="224"/>
      <c r="HY34" s="224"/>
      <c r="HZ34" s="224"/>
      <c r="IA34" s="224"/>
      <c r="IB34" s="224"/>
      <c r="IC34" s="224"/>
      <c r="ID34" s="224"/>
      <c r="IE34" s="224"/>
      <c r="IF34" s="224"/>
      <c r="IG34" s="224"/>
      <c r="IH34" s="224"/>
      <c r="II34" s="224"/>
      <c r="IJ34" s="224"/>
      <c r="IK34" s="224"/>
      <c r="IL34" s="224"/>
      <c r="IM34" s="224"/>
      <c r="IN34" s="224"/>
      <c r="IO34" s="224"/>
      <c r="IP34" s="224"/>
      <c r="IQ34" s="224"/>
      <c r="IR34" s="224"/>
      <c r="IS34" s="224"/>
      <c r="IT34" s="224"/>
      <c r="IU34" s="224"/>
      <c r="IV34" s="224"/>
    </row>
    <row r="35" spans="1:256" s="54" customFormat="1" ht="29.25" customHeight="1" x14ac:dyDescent="0.2">
      <c r="A35" s="53" t="s">
        <v>14</v>
      </c>
      <c r="B35" s="301"/>
      <c r="C35" s="304"/>
      <c r="D35" s="289"/>
      <c r="E35" s="286"/>
      <c r="F35" s="52"/>
      <c r="G35" s="231"/>
      <c r="H35" s="231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295"/>
      <c r="T35" s="279"/>
      <c r="U35" s="297"/>
      <c r="V35" s="300"/>
      <c r="W35" s="316"/>
      <c r="X35" s="55"/>
      <c r="Y35" s="300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224"/>
      <c r="GD35" s="224"/>
      <c r="GE35" s="224"/>
      <c r="GF35" s="224"/>
      <c r="GG35" s="224"/>
      <c r="GH35" s="224"/>
      <c r="GI35" s="224"/>
      <c r="GJ35" s="224"/>
      <c r="GK35" s="224"/>
      <c r="GL35" s="224"/>
      <c r="GM35" s="224"/>
      <c r="GN35" s="224"/>
      <c r="GO35" s="224"/>
      <c r="GP35" s="224"/>
      <c r="GQ35" s="224"/>
      <c r="GR35" s="224"/>
      <c r="GS35" s="224"/>
      <c r="GT35" s="224"/>
      <c r="GU35" s="224"/>
      <c r="GV35" s="224"/>
      <c r="GW35" s="224"/>
      <c r="GX35" s="224"/>
      <c r="GY35" s="224"/>
      <c r="GZ35" s="224"/>
      <c r="HA35" s="224"/>
      <c r="HB35" s="224"/>
      <c r="HC35" s="224"/>
      <c r="HD35" s="224"/>
      <c r="HE35" s="224"/>
      <c r="HF35" s="224"/>
      <c r="HG35" s="224"/>
      <c r="HH35" s="224"/>
      <c r="HI35" s="224"/>
      <c r="HJ35" s="224"/>
      <c r="HK35" s="224"/>
      <c r="HL35" s="224"/>
      <c r="HM35" s="224"/>
      <c r="HN35" s="224"/>
      <c r="HO35" s="224"/>
      <c r="HP35" s="224"/>
      <c r="HQ35" s="224"/>
      <c r="HR35" s="224"/>
      <c r="HS35" s="224"/>
      <c r="HT35" s="224"/>
      <c r="HU35" s="224"/>
      <c r="HV35" s="224"/>
      <c r="HW35" s="224"/>
      <c r="HX35" s="224"/>
      <c r="HY35" s="224"/>
      <c r="HZ35" s="224"/>
      <c r="IA35" s="224"/>
      <c r="IB35" s="224"/>
      <c r="IC35" s="224"/>
      <c r="ID35" s="224"/>
      <c r="IE35" s="224"/>
      <c r="IF35" s="224"/>
      <c r="IG35" s="224"/>
      <c r="IH35" s="224"/>
      <c r="II35" s="224"/>
      <c r="IJ35" s="224"/>
      <c r="IK35" s="224"/>
      <c r="IL35" s="224"/>
      <c r="IM35" s="224"/>
      <c r="IN35" s="224"/>
      <c r="IO35" s="224"/>
      <c r="IP35" s="224"/>
      <c r="IQ35" s="224"/>
      <c r="IR35" s="224"/>
      <c r="IS35" s="224"/>
      <c r="IT35" s="224"/>
      <c r="IU35" s="224"/>
      <c r="IV35" s="224"/>
    </row>
    <row r="36" spans="1:256" s="243" customFormat="1" ht="17.25" customHeight="1" x14ac:dyDescent="0.2">
      <c r="A36" s="277" t="s">
        <v>14</v>
      </c>
      <c r="B36" s="301">
        <v>17</v>
      </c>
      <c r="C36" s="302" t="s">
        <v>119</v>
      </c>
      <c r="D36" s="287"/>
      <c r="E36" s="286"/>
      <c r="F36" s="57"/>
      <c r="G36" s="58"/>
      <c r="H36" s="58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93">
        <v>40797</v>
      </c>
      <c r="T36" s="285"/>
      <c r="U36" s="296"/>
      <c r="V36" s="298"/>
      <c r="W36" s="320" t="s">
        <v>247</v>
      </c>
      <c r="X36" s="244"/>
      <c r="Y36" s="298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224"/>
      <c r="GD36" s="224"/>
      <c r="GE36" s="224"/>
      <c r="GF36" s="224"/>
      <c r="GG36" s="224"/>
      <c r="GH36" s="224"/>
      <c r="GI36" s="224"/>
      <c r="GJ36" s="224"/>
      <c r="GK36" s="224"/>
      <c r="GL36" s="224"/>
      <c r="GM36" s="224"/>
      <c r="GN36" s="224"/>
      <c r="GO36" s="224"/>
      <c r="GP36" s="224"/>
      <c r="GQ36" s="224"/>
      <c r="GR36" s="224"/>
      <c r="GS36" s="224"/>
      <c r="GT36" s="224"/>
      <c r="GU36" s="224"/>
      <c r="GV36" s="224"/>
      <c r="GW36" s="224"/>
      <c r="GX36" s="224"/>
      <c r="GY36" s="224"/>
      <c r="GZ36" s="224"/>
      <c r="HA36" s="224"/>
      <c r="HB36" s="224"/>
      <c r="HC36" s="224"/>
      <c r="HD36" s="224"/>
      <c r="HE36" s="224"/>
      <c r="HF36" s="224"/>
      <c r="HG36" s="224"/>
      <c r="HH36" s="224"/>
      <c r="HI36" s="224"/>
      <c r="HJ36" s="224"/>
      <c r="HK36" s="224"/>
      <c r="HL36" s="224"/>
      <c r="HM36" s="224"/>
      <c r="HN36" s="224"/>
      <c r="HO36" s="224"/>
      <c r="HP36" s="224"/>
      <c r="HQ36" s="224"/>
      <c r="HR36" s="224"/>
      <c r="HS36" s="224"/>
      <c r="HT36" s="224"/>
      <c r="HU36" s="224"/>
      <c r="HV36" s="224"/>
      <c r="HW36" s="224"/>
      <c r="HX36" s="224"/>
      <c r="HY36" s="224"/>
      <c r="HZ36" s="224"/>
      <c r="IA36" s="224"/>
      <c r="IB36" s="224"/>
      <c r="IC36" s="224"/>
      <c r="ID36" s="224"/>
      <c r="IE36" s="224"/>
      <c r="IF36" s="224"/>
      <c r="IG36" s="224"/>
      <c r="IH36" s="224"/>
      <c r="II36" s="224"/>
      <c r="IJ36" s="224"/>
      <c r="IK36" s="224"/>
      <c r="IL36" s="224"/>
      <c r="IM36" s="224"/>
      <c r="IN36" s="224"/>
      <c r="IO36" s="224"/>
      <c r="IP36" s="224"/>
      <c r="IQ36" s="224"/>
      <c r="IR36" s="224"/>
      <c r="IS36" s="224"/>
      <c r="IT36" s="224"/>
      <c r="IU36" s="224"/>
      <c r="IV36" s="224"/>
    </row>
    <row r="37" spans="1:256" s="226" customFormat="1" ht="12.75" customHeight="1" x14ac:dyDescent="0.2">
      <c r="A37" s="278"/>
      <c r="B37" s="301"/>
      <c r="C37" s="303"/>
      <c r="D37" s="288"/>
      <c r="E37" s="286"/>
      <c r="F37" s="229" t="s">
        <v>4</v>
      </c>
      <c r="G37" s="230" t="s">
        <v>6</v>
      </c>
      <c r="H37" s="256" t="s">
        <v>239</v>
      </c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94"/>
      <c r="T37" s="278"/>
      <c r="U37" s="297"/>
      <c r="V37" s="299"/>
      <c r="W37" s="315"/>
      <c r="X37" s="269">
        <v>41090</v>
      </c>
      <c r="Y37" s="299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224"/>
      <c r="GD37" s="224"/>
      <c r="GE37" s="224"/>
      <c r="GF37" s="224"/>
      <c r="GG37" s="224"/>
      <c r="GH37" s="224"/>
      <c r="GI37" s="224"/>
      <c r="GJ37" s="224"/>
      <c r="GK37" s="224"/>
      <c r="GL37" s="224"/>
      <c r="GM37" s="224"/>
      <c r="GN37" s="224"/>
      <c r="GO37" s="224"/>
      <c r="GP37" s="224"/>
      <c r="GQ37" s="224"/>
      <c r="GR37" s="224"/>
      <c r="GS37" s="224"/>
      <c r="GT37" s="224"/>
      <c r="GU37" s="224"/>
      <c r="GV37" s="224"/>
      <c r="GW37" s="224"/>
      <c r="GX37" s="224"/>
      <c r="GY37" s="224"/>
      <c r="GZ37" s="224"/>
      <c r="HA37" s="224"/>
      <c r="HB37" s="224"/>
      <c r="HC37" s="224"/>
      <c r="HD37" s="224"/>
      <c r="HE37" s="224"/>
      <c r="HF37" s="224"/>
      <c r="HG37" s="224"/>
      <c r="HH37" s="224"/>
      <c r="HI37" s="224"/>
      <c r="HJ37" s="224"/>
      <c r="HK37" s="224"/>
      <c r="HL37" s="224"/>
      <c r="HM37" s="224"/>
      <c r="HN37" s="224"/>
      <c r="HO37" s="224"/>
      <c r="HP37" s="224"/>
      <c r="HQ37" s="224"/>
      <c r="HR37" s="224"/>
      <c r="HS37" s="224"/>
      <c r="HT37" s="224"/>
      <c r="HU37" s="224"/>
      <c r="HV37" s="224"/>
      <c r="HW37" s="224"/>
      <c r="HX37" s="224"/>
      <c r="HY37" s="224"/>
      <c r="HZ37" s="224"/>
      <c r="IA37" s="224"/>
      <c r="IB37" s="224"/>
      <c r="IC37" s="224"/>
      <c r="ID37" s="224"/>
      <c r="IE37" s="224"/>
      <c r="IF37" s="224"/>
      <c r="IG37" s="224"/>
      <c r="IH37" s="224"/>
      <c r="II37" s="224"/>
      <c r="IJ37" s="224"/>
      <c r="IK37" s="224"/>
      <c r="IL37" s="224"/>
      <c r="IM37" s="224"/>
      <c r="IN37" s="224"/>
      <c r="IO37" s="224"/>
      <c r="IP37" s="224"/>
      <c r="IQ37" s="224"/>
      <c r="IR37" s="224"/>
      <c r="IS37" s="224"/>
      <c r="IT37" s="224"/>
      <c r="IU37" s="224"/>
      <c r="IV37" s="224"/>
    </row>
    <row r="38" spans="1:256" s="54" customFormat="1" ht="48.75" customHeight="1" x14ac:dyDescent="0.2">
      <c r="A38" s="279"/>
      <c r="B38" s="301"/>
      <c r="C38" s="304"/>
      <c r="D38" s="289"/>
      <c r="E38" s="286"/>
      <c r="F38" s="52"/>
      <c r="G38" s="231"/>
      <c r="H38" s="231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295"/>
      <c r="T38" s="279"/>
      <c r="U38" s="297"/>
      <c r="V38" s="300"/>
      <c r="W38" s="316"/>
      <c r="X38" s="55"/>
      <c r="Y38" s="300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224"/>
      <c r="GD38" s="224"/>
      <c r="GE38" s="224"/>
      <c r="GF38" s="224"/>
      <c r="GG38" s="224"/>
      <c r="GH38" s="224"/>
      <c r="GI38" s="224"/>
      <c r="GJ38" s="224"/>
      <c r="GK38" s="224"/>
      <c r="GL38" s="224"/>
      <c r="GM38" s="224"/>
      <c r="GN38" s="224"/>
      <c r="GO38" s="224"/>
      <c r="GP38" s="224"/>
      <c r="GQ38" s="224"/>
      <c r="GR38" s="224"/>
      <c r="GS38" s="224"/>
      <c r="GT38" s="224"/>
      <c r="GU38" s="224"/>
      <c r="GV38" s="224"/>
      <c r="GW38" s="224"/>
      <c r="GX38" s="224"/>
      <c r="GY38" s="224"/>
      <c r="GZ38" s="224"/>
      <c r="HA38" s="224"/>
      <c r="HB38" s="224"/>
      <c r="HC38" s="224"/>
      <c r="HD38" s="224"/>
      <c r="HE38" s="224"/>
      <c r="HF38" s="224"/>
      <c r="HG38" s="224"/>
      <c r="HH38" s="224"/>
      <c r="HI38" s="224"/>
      <c r="HJ38" s="224"/>
      <c r="HK38" s="224"/>
      <c r="HL38" s="224"/>
      <c r="HM38" s="224"/>
      <c r="HN38" s="224"/>
      <c r="HO38" s="224"/>
      <c r="HP38" s="224"/>
      <c r="HQ38" s="224"/>
      <c r="HR38" s="224"/>
      <c r="HS38" s="224"/>
      <c r="HT38" s="224"/>
      <c r="HU38" s="224"/>
      <c r="HV38" s="224"/>
      <c r="HW38" s="224"/>
      <c r="HX38" s="224"/>
      <c r="HY38" s="224"/>
      <c r="HZ38" s="224"/>
      <c r="IA38" s="224"/>
      <c r="IB38" s="224"/>
      <c r="IC38" s="224"/>
      <c r="ID38" s="224"/>
      <c r="IE38" s="224"/>
      <c r="IF38" s="224"/>
      <c r="IG38" s="224"/>
      <c r="IH38" s="224"/>
      <c r="II38" s="224"/>
      <c r="IJ38" s="224"/>
      <c r="IK38" s="224"/>
      <c r="IL38" s="224"/>
      <c r="IM38" s="224"/>
      <c r="IN38" s="224"/>
      <c r="IO38" s="224"/>
      <c r="IP38" s="224"/>
      <c r="IQ38" s="224"/>
      <c r="IR38" s="224"/>
      <c r="IS38" s="224"/>
      <c r="IT38" s="224"/>
      <c r="IU38" s="224"/>
      <c r="IV38" s="224"/>
    </row>
    <row r="39" spans="1:256" hidden="1" x14ac:dyDescent="0.2">
      <c r="X39" s="72"/>
    </row>
    <row r="40" spans="1:256" hidden="1" x14ac:dyDescent="0.2">
      <c r="X40" s="72"/>
    </row>
    <row r="41" spans="1:256" s="233" customFormat="1" ht="12.75" customHeight="1" x14ac:dyDescent="0.2">
      <c r="A41" s="277" t="s">
        <v>14</v>
      </c>
      <c r="B41" s="287">
        <v>14</v>
      </c>
      <c r="C41" s="302" t="s">
        <v>116</v>
      </c>
      <c r="D41" s="287"/>
      <c r="E41" s="290"/>
      <c r="F41" s="250"/>
      <c r="G41" s="251"/>
      <c r="H41" s="251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80">
        <v>40763</v>
      </c>
      <c r="T41" s="281"/>
      <c r="U41" s="282"/>
      <c r="V41" s="285"/>
      <c r="W41" s="320" t="s">
        <v>244</v>
      </c>
      <c r="X41" s="266"/>
      <c r="Y41" s="23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236"/>
      <c r="GD41" s="236"/>
      <c r="GE41" s="236"/>
      <c r="GF41" s="236"/>
      <c r="GG41" s="236"/>
      <c r="GH41" s="236"/>
      <c r="GI41" s="236"/>
      <c r="GJ41" s="236"/>
      <c r="GK41" s="236"/>
      <c r="GL41" s="236"/>
      <c r="GM41" s="236"/>
      <c r="GN41" s="236"/>
      <c r="GO41" s="236"/>
      <c r="GP41" s="236"/>
      <c r="GQ41" s="236"/>
      <c r="GR41" s="236"/>
      <c r="GS41" s="236"/>
      <c r="GT41" s="236"/>
      <c r="GU41" s="236"/>
      <c r="GV41" s="236"/>
      <c r="GW41" s="236"/>
      <c r="GX41" s="236"/>
      <c r="GY41" s="236"/>
      <c r="GZ41" s="236"/>
      <c r="HA41" s="236"/>
      <c r="HB41" s="236"/>
      <c r="HC41" s="236"/>
      <c r="HD41" s="236"/>
      <c r="HE41" s="236"/>
      <c r="HF41" s="236"/>
      <c r="HG41" s="236"/>
      <c r="HH41" s="236"/>
      <c r="HI41" s="236"/>
      <c r="HJ41" s="236"/>
      <c r="HK41" s="236"/>
      <c r="HL41" s="236"/>
      <c r="HM41" s="236"/>
      <c r="HN41" s="236"/>
      <c r="HO41" s="236"/>
      <c r="HP41" s="236"/>
      <c r="HQ41" s="236"/>
      <c r="HR41" s="236"/>
      <c r="HS41" s="236"/>
      <c r="HT41" s="236"/>
      <c r="HU41" s="236"/>
      <c r="HV41" s="236"/>
      <c r="HW41" s="236"/>
      <c r="HX41" s="236"/>
      <c r="HY41" s="236"/>
      <c r="HZ41" s="236"/>
      <c r="IA41" s="236"/>
      <c r="IB41" s="236"/>
      <c r="IC41" s="236"/>
      <c r="ID41" s="236"/>
      <c r="IE41" s="236"/>
      <c r="IF41" s="236"/>
      <c r="IG41" s="236"/>
      <c r="IH41" s="236"/>
      <c r="II41" s="236"/>
      <c r="IJ41" s="236"/>
      <c r="IK41" s="236"/>
      <c r="IL41" s="236"/>
      <c r="IM41" s="236"/>
      <c r="IN41" s="236"/>
      <c r="IO41" s="236"/>
      <c r="IP41" s="236"/>
      <c r="IQ41" s="236"/>
      <c r="IR41" s="236"/>
      <c r="IS41" s="236"/>
      <c r="IT41" s="236"/>
      <c r="IU41" s="236"/>
      <c r="IV41" s="236"/>
    </row>
    <row r="42" spans="1:256" s="237" customFormat="1" x14ac:dyDescent="0.2">
      <c r="A42" s="278"/>
      <c r="B42" s="288"/>
      <c r="C42" s="303"/>
      <c r="D42" s="288"/>
      <c r="E42" s="291"/>
      <c r="F42" s="252" t="s">
        <v>4</v>
      </c>
      <c r="G42" s="253" t="s">
        <v>6</v>
      </c>
      <c r="H42" s="256" t="s">
        <v>239</v>
      </c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78"/>
      <c r="T42" s="278"/>
      <c r="U42" s="283"/>
      <c r="V42" s="278"/>
      <c r="W42" s="315"/>
      <c r="X42" s="268">
        <v>40801</v>
      </c>
      <c r="Y42" s="238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236"/>
      <c r="GD42" s="236"/>
      <c r="GE42" s="236"/>
      <c r="GF42" s="236"/>
      <c r="GG42" s="236"/>
      <c r="GH42" s="236"/>
      <c r="GI42" s="236"/>
      <c r="GJ42" s="236"/>
      <c r="GK42" s="236"/>
      <c r="GL42" s="236"/>
      <c r="GM42" s="236"/>
      <c r="GN42" s="236"/>
      <c r="GO42" s="236"/>
      <c r="GP42" s="236"/>
      <c r="GQ42" s="236"/>
      <c r="GR42" s="236"/>
      <c r="GS42" s="236"/>
      <c r="GT42" s="236"/>
      <c r="GU42" s="236"/>
      <c r="GV42" s="236"/>
      <c r="GW42" s="236"/>
      <c r="GX42" s="236"/>
      <c r="GY42" s="236"/>
      <c r="GZ42" s="236"/>
      <c r="HA42" s="236"/>
      <c r="HB42" s="236"/>
      <c r="HC42" s="236"/>
      <c r="HD42" s="236"/>
      <c r="HE42" s="236"/>
      <c r="HF42" s="236"/>
      <c r="HG42" s="236"/>
      <c r="HH42" s="236"/>
      <c r="HI42" s="236"/>
      <c r="HJ42" s="236"/>
      <c r="HK42" s="236"/>
      <c r="HL42" s="236"/>
      <c r="HM42" s="236"/>
      <c r="HN42" s="236"/>
      <c r="HO42" s="236"/>
      <c r="HP42" s="236"/>
      <c r="HQ42" s="236"/>
      <c r="HR42" s="236"/>
      <c r="HS42" s="236"/>
      <c r="HT42" s="236"/>
      <c r="HU42" s="236"/>
      <c r="HV42" s="236"/>
      <c r="HW42" s="236"/>
      <c r="HX42" s="236"/>
      <c r="HY42" s="236"/>
      <c r="HZ42" s="236"/>
      <c r="IA42" s="236"/>
      <c r="IB42" s="236"/>
      <c r="IC42" s="236"/>
      <c r="ID42" s="236"/>
      <c r="IE42" s="236"/>
      <c r="IF42" s="236"/>
      <c r="IG42" s="236"/>
      <c r="IH42" s="236"/>
      <c r="II42" s="236"/>
      <c r="IJ42" s="236"/>
      <c r="IK42" s="236"/>
      <c r="IL42" s="236"/>
      <c r="IM42" s="236"/>
      <c r="IN42" s="236"/>
      <c r="IO42" s="236"/>
      <c r="IP42" s="236"/>
      <c r="IQ42" s="236"/>
      <c r="IR42" s="236"/>
      <c r="IS42" s="236"/>
      <c r="IT42" s="236"/>
      <c r="IU42" s="236"/>
      <c r="IV42" s="236"/>
    </row>
    <row r="43" spans="1:256" s="240" customFormat="1" ht="29.25" customHeight="1" x14ac:dyDescent="0.2">
      <c r="A43" s="279"/>
      <c r="B43" s="289"/>
      <c r="C43" s="304"/>
      <c r="D43" s="289"/>
      <c r="E43" s="292"/>
      <c r="F43" s="254"/>
      <c r="G43" s="255"/>
      <c r="H43" s="255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79"/>
      <c r="T43" s="279"/>
      <c r="U43" s="284"/>
      <c r="V43" s="279"/>
      <c r="W43" s="316"/>
      <c r="X43" s="267"/>
      <c r="Y43" s="241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236"/>
      <c r="GD43" s="236"/>
      <c r="GE43" s="236"/>
      <c r="GF43" s="236"/>
      <c r="GG43" s="236"/>
      <c r="GH43" s="236"/>
      <c r="GI43" s="236"/>
      <c r="GJ43" s="236"/>
      <c r="GK43" s="236"/>
      <c r="GL43" s="236"/>
      <c r="GM43" s="236"/>
      <c r="GN43" s="236"/>
      <c r="GO43" s="236"/>
      <c r="GP43" s="236"/>
      <c r="GQ43" s="236"/>
      <c r="GR43" s="236"/>
      <c r="GS43" s="236"/>
      <c r="GT43" s="236"/>
      <c r="GU43" s="236"/>
      <c r="GV43" s="236"/>
      <c r="GW43" s="236"/>
      <c r="GX43" s="236"/>
      <c r="GY43" s="236"/>
      <c r="GZ43" s="236"/>
      <c r="HA43" s="236"/>
      <c r="HB43" s="236"/>
      <c r="HC43" s="236"/>
      <c r="HD43" s="236"/>
      <c r="HE43" s="236"/>
      <c r="HF43" s="236"/>
      <c r="HG43" s="236"/>
      <c r="HH43" s="236"/>
      <c r="HI43" s="236"/>
      <c r="HJ43" s="236"/>
      <c r="HK43" s="236"/>
      <c r="HL43" s="236"/>
      <c r="HM43" s="236"/>
      <c r="HN43" s="236"/>
      <c r="HO43" s="236"/>
      <c r="HP43" s="236"/>
      <c r="HQ43" s="236"/>
      <c r="HR43" s="236"/>
      <c r="HS43" s="236"/>
      <c r="HT43" s="236"/>
      <c r="HU43" s="236"/>
      <c r="HV43" s="236"/>
      <c r="HW43" s="236"/>
      <c r="HX43" s="236"/>
      <c r="HY43" s="236"/>
      <c r="HZ43" s="236"/>
      <c r="IA43" s="236"/>
      <c r="IB43" s="236"/>
      <c r="IC43" s="236"/>
      <c r="ID43" s="236"/>
      <c r="IE43" s="236"/>
      <c r="IF43" s="236"/>
      <c r="IG43" s="236"/>
      <c r="IH43" s="236"/>
      <c r="II43" s="236"/>
      <c r="IJ43" s="236"/>
      <c r="IK43" s="236"/>
      <c r="IL43" s="236"/>
      <c r="IM43" s="236"/>
      <c r="IN43" s="236"/>
      <c r="IO43" s="236"/>
      <c r="IP43" s="236"/>
      <c r="IQ43" s="236"/>
      <c r="IR43" s="236"/>
      <c r="IS43" s="236"/>
      <c r="IT43" s="236"/>
      <c r="IU43" s="236"/>
      <c r="IV43" s="236"/>
    </row>
    <row r="44" spans="1:256" s="243" customFormat="1" ht="26.25" customHeight="1" x14ac:dyDescent="0.2">
      <c r="A44" s="277" t="s">
        <v>14</v>
      </c>
      <c r="B44" s="301">
        <v>15</v>
      </c>
      <c r="C44" s="302" t="s">
        <v>117</v>
      </c>
      <c r="D44" s="287"/>
      <c r="E44" s="286"/>
      <c r="F44" s="57"/>
      <c r="G44" s="58"/>
      <c r="H44" s="58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93">
        <v>40583</v>
      </c>
      <c r="T44" s="285"/>
      <c r="U44" s="296"/>
      <c r="V44" s="298"/>
      <c r="W44" s="320" t="s">
        <v>245</v>
      </c>
      <c r="X44" s="244"/>
      <c r="Y44" s="298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224"/>
      <c r="GD44" s="224"/>
      <c r="GE44" s="224"/>
      <c r="GF44" s="224"/>
      <c r="GG44" s="224"/>
      <c r="GH44" s="224"/>
      <c r="GI44" s="224"/>
      <c r="GJ44" s="224"/>
      <c r="GK44" s="224"/>
      <c r="GL44" s="224"/>
      <c r="GM44" s="224"/>
      <c r="GN44" s="224"/>
      <c r="GO44" s="224"/>
      <c r="GP44" s="224"/>
      <c r="GQ44" s="224"/>
      <c r="GR44" s="224"/>
      <c r="GS44" s="224"/>
      <c r="GT44" s="224"/>
      <c r="GU44" s="224"/>
      <c r="GV44" s="224"/>
      <c r="GW44" s="224"/>
      <c r="GX44" s="224"/>
      <c r="GY44" s="224"/>
      <c r="GZ44" s="224"/>
      <c r="HA44" s="224"/>
      <c r="HB44" s="224"/>
      <c r="HC44" s="224"/>
      <c r="HD44" s="224"/>
      <c r="HE44" s="224"/>
      <c r="HF44" s="224"/>
      <c r="HG44" s="224"/>
      <c r="HH44" s="224"/>
      <c r="HI44" s="224"/>
      <c r="HJ44" s="224"/>
      <c r="HK44" s="224"/>
      <c r="HL44" s="224"/>
      <c r="HM44" s="224"/>
      <c r="HN44" s="224"/>
      <c r="HO44" s="224"/>
      <c r="HP44" s="224"/>
      <c r="HQ44" s="224"/>
      <c r="HR44" s="224"/>
      <c r="HS44" s="224"/>
      <c r="HT44" s="224"/>
      <c r="HU44" s="224"/>
      <c r="HV44" s="224"/>
      <c r="HW44" s="224"/>
      <c r="HX44" s="224"/>
      <c r="HY44" s="224"/>
      <c r="HZ44" s="224"/>
      <c r="IA44" s="224"/>
      <c r="IB44" s="224"/>
      <c r="IC44" s="224"/>
      <c r="ID44" s="224"/>
      <c r="IE44" s="224"/>
      <c r="IF44" s="224"/>
      <c r="IG44" s="224"/>
      <c r="IH44" s="224"/>
      <c r="II44" s="224"/>
      <c r="IJ44" s="224"/>
      <c r="IK44" s="224"/>
      <c r="IL44" s="224"/>
      <c r="IM44" s="224"/>
      <c r="IN44" s="224"/>
      <c r="IO44" s="224"/>
      <c r="IP44" s="224"/>
      <c r="IQ44" s="224"/>
      <c r="IR44" s="224"/>
      <c r="IS44" s="224"/>
      <c r="IT44" s="224"/>
      <c r="IU44" s="224"/>
      <c r="IV44" s="224"/>
    </row>
    <row r="45" spans="1:256" s="226" customFormat="1" ht="21" customHeight="1" x14ac:dyDescent="0.2">
      <c r="A45" s="278"/>
      <c r="B45" s="301"/>
      <c r="C45" s="303"/>
      <c r="D45" s="288"/>
      <c r="E45" s="286"/>
      <c r="F45" s="229" t="s">
        <v>4</v>
      </c>
      <c r="G45" s="230" t="s">
        <v>6</v>
      </c>
      <c r="H45" s="256" t="s">
        <v>239</v>
      </c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94"/>
      <c r="T45" s="278"/>
      <c r="U45" s="297"/>
      <c r="V45" s="299"/>
      <c r="W45" s="315"/>
      <c r="X45" s="269">
        <v>40939</v>
      </c>
      <c r="Y45" s="299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224"/>
      <c r="GD45" s="224"/>
      <c r="GE45" s="224"/>
      <c r="GF45" s="224"/>
      <c r="GG45" s="224"/>
      <c r="GH45" s="224"/>
      <c r="GI45" s="224"/>
      <c r="GJ45" s="224"/>
      <c r="GK45" s="224"/>
      <c r="GL45" s="224"/>
      <c r="GM45" s="224"/>
      <c r="GN45" s="224"/>
      <c r="GO45" s="224"/>
      <c r="GP45" s="224"/>
      <c r="GQ45" s="224"/>
      <c r="GR45" s="224"/>
      <c r="GS45" s="224"/>
      <c r="GT45" s="224"/>
      <c r="GU45" s="224"/>
      <c r="GV45" s="224"/>
      <c r="GW45" s="224"/>
      <c r="GX45" s="224"/>
      <c r="GY45" s="224"/>
      <c r="GZ45" s="224"/>
      <c r="HA45" s="224"/>
      <c r="HB45" s="224"/>
      <c r="HC45" s="224"/>
      <c r="HD45" s="224"/>
      <c r="HE45" s="224"/>
      <c r="HF45" s="224"/>
      <c r="HG45" s="224"/>
      <c r="HH45" s="224"/>
      <c r="HI45" s="224"/>
      <c r="HJ45" s="224"/>
      <c r="HK45" s="224"/>
      <c r="HL45" s="224"/>
      <c r="HM45" s="224"/>
      <c r="HN45" s="224"/>
      <c r="HO45" s="224"/>
      <c r="HP45" s="224"/>
      <c r="HQ45" s="224"/>
      <c r="HR45" s="224"/>
      <c r="HS45" s="224"/>
      <c r="HT45" s="224"/>
      <c r="HU45" s="224"/>
      <c r="HV45" s="224"/>
      <c r="HW45" s="224"/>
      <c r="HX45" s="224"/>
      <c r="HY45" s="224"/>
      <c r="HZ45" s="224"/>
      <c r="IA45" s="224"/>
      <c r="IB45" s="224"/>
      <c r="IC45" s="224"/>
      <c r="ID45" s="224"/>
      <c r="IE45" s="224"/>
      <c r="IF45" s="224"/>
      <c r="IG45" s="224"/>
      <c r="IH45" s="224"/>
      <c r="II45" s="224"/>
      <c r="IJ45" s="224"/>
      <c r="IK45" s="224"/>
      <c r="IL45" s="224"/>
      <c r="IM45" s="224"/>
      <c r="IN45" s="224"/>
      <c r="IO45" s="224"/>
      <c r="IP45" s="224"/>
      <c r="IQ45" s="224"/>
      <c r="IR45" s="224"/>
      <c r="IS45" s="224"/>
      <c r="IT45" s="224"/>
      <c r="IU45" s="224"/>
      <c r="IV45" s="224"/>
    </row>
    <row r="46" spans="1:256" s="54" customFormat="1" ht="27" customHeight="1" x14ac:dyDescent="0.2">
      <c r="A46" s="279"/>
      <c r="B46" s="301"/>
      <c r="C46" s="304"/>
      <c r="D46" s="289"/>
      <c r="E46" s="286"/>
      <c r="F46" s="52"/>
      <c r="G46" s="231"/>
      <c r="H46" s="231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295"/>
      <c r="T46" s="279"/>
      <c r="U46" s="297"/>
      <c r="V46" s="300"/>
      <c r="W46" s="316"/>
      <c r="X46" s="55"/>
      <c r="Y46" s="300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224"/>
      <c r="GD46" s="224"/>
      <c r="GE46" s="224"/>
      <c r="GF46" s="224"/>
      <c r="GG46" s="224"/>
      <c r="GH46" s="224"/>
      <c r="GI46" s="224"/>
      <c r="GJ46" s="224"/>
      <c r="GK46" s="224"/>
      <c r="GL46" s="224"/>
      <c r="GM46" s="224"/>
      <c r="GN46" s="224"/>
      <c r="GO46" s="224"/>
      <c r="GP46" s="224"/>
      <c r="GQ46" s="224"/>
      <c r="GR46" s="224"/>
      <c r="GS46" s="224"/>
      <c r="GT46" s="224"/>
      <c r="GU46" s="224"/>
      <c r="GV46" s="224"/>
      <c r="GW46" s="224"/>
      <c r="GX46" s="224"/>
      <c r="GY46" s="224"/>
      <c r="GZ46" s="224"/>
      <c r="HA46" s="224"/>
      <c r="HB46" s="224"/>
      <c r="HC46" s="224"/>
      <c r="HD46" s="224"/>
      <c r="HE46" s="224"/>
      <c r="HF46" s="224"/>
      <c r="HG46" s="224"/>
      <c r="HH46" s="224"/>
      <c r="HI46" s="224"/>
      <c r="HJ46" s="224"/>
      <c r="HK46" s="224"/>
      <c r="HL46" s="224"/>
      <c r="HM46" s="224"/>
      <c r="HN46" s="224"/>
      <c r="HO46" s="224"/>
      <c r="HP46" s="224"/>
      <c r="HQ46" s="224"/>
      <c r="HR46" s="224"/>
      <c r="HS46" s="224"/>
      <c r="HT46" s="224"/>
      <c r="HU46" s="224"/>
      <c r="HV46" s="224"/>
      <c r="HW46" s="224"/>
      <c r="HX46" s="224"/>
      <c r="HY46" s="224"/>
      <c r="HZ46" s="224"/>
      <c r="IA46" s="224"/>
      <c r="IB46" s="224"/>
      <c r="IC46" s="224"/>
      <c r="ID46" s="224"/>
      <c r="IE46" s="224"/>
      <c r="IF46" s="224"/>
      <c r="IG46" s="224"/>
      <c r="IH46" s="224"/>
      <c r="II46" s="224"/>
      <c r="IJ46" s="224"/>
      <c r="IK46" s="224"/>
      <c r="IL46" s="224"/>
      <c r="IM46" s="224"/>
      <c r="IN46" s="224"/>
      <c r="IO46" s="224"/>
      <c r="IP46" s="224"/>
      <c r="IQ46" s="224"/>
      <c r="IR46" s="224"/>
      <c r="IS46" s="224"/>
      <c r="IT46" s="224"/>
      <c r="IU46" s="224"/>
      <c r="IV46" s="224"/>
    </row>
    <row r="47" spans="1:256" s="243" customFormat="1" ht="12.75" customHeight="1" x14ac:dyDescent="0.2">
      <c r="A47" s="277" t="s">
        <v>14</v>
      </c>
      <c r="B47" s="301">
        <v>18</v>
      </c>
      <c r="C47" s="302" t="s">
        <v>113</v>
      </c>
      <c r="D47" s="287"/>
      <c r="E47" s="286"/>
      <c r="F47" s="57"/>
      <c r="G47" s="58"/>
      <c r="H47" s="58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93">
        <v>40721</v>
      </c>
      <c r="T47" s="285"/>
      <c r="U47" s="296"/>
      <c r="V47" s="298"/>
      <c r="W47" s="320" t="s">
        <v>248</v>
      </c>
      <c r="X47" s="244"/>
      <c r="Y47" s="298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224"/>
      <c r="GD47" s="224"/>
      <c r="GE47" s="224"/>
      <c r="GF47" s="224"/>
      <c r="GG47" s="224"/>
      <c r="GH47" s="224"/>
      <c r="GI47" s="224"/>
      <c r="GJ47" s="224"/>
      <c r="GK47" s="224"/>
      <c r="GL47" s="224"/>
      <c r="GM47" s="224"/>
      <c r="GN47" s="224"/>
      <c r="GO47" s="224"/>
      <c r="GP47" s="224"/>
      <c r="GQ47" s="224"/>
      <c r="GR47" s="224"/>
      <c r="GS47" s="224"/>
      <c r="GT47" s="224"/>
      <c r="GU47" s="224"/>
      <c r="GV47" s="224"/>
      <c r="GW47" s="224"/>
      <c r="GX47" s="224"/>
      <c r="GY47" s="224"/>
      <c r="GZ47" s="224"/>
      <c r="HA47" s="224"/>
      <c r="HB47" s="224"/>
      <c r="HC47" s="224"/>
      <c r="HD47" s="224"/>
      <c r="HE47" s="224"/>
      <c r="HF47" s="224"/>
      <c r="HG47" s="224"/>
      <c r="HH47" s="224"/>
      <c r="HI47" s="224"/>
      <c r="HJ47" s="224"/>
      <c r="HK47" s="224"/>
      <c r="HL47" s="224"/>
      <c r="HM47" s="224"/>
      <c r="HN47" s="224"/>
      <c r="HO47" s="224"/>
      <c r="HP47" s="224"/>
      <c r="HQ47" s="224"/>
      <c r="HR47" s="224"/>
      <c r="HS47" s="224"/>
      <c r="HT47" s="224"/>
      <c r="HU47" s="224"/>
      <c r="HV47" s="224"/>
      <c r="HW47" s="224"/>
      <c r="HX47" s="224"/>
      <c r="HY47" s="224"/>
      <c r="HZ47" s="224"/>
      <c r="IA47" s="224"/>
      <c r="IB47" s="224"/>
      <c r="IC47" s="224"/>
      <c r="ID47" s="224"/>
      <c r="IE47" s="224"/>
      <c r="IF47" s="224"/>
      <c r="IG47" s="224"/>
      <c r="IH47" s="224"/>
      <c r="II47" s="224"/>
      <c r="IJ47" s="224"/>
      <c r="IK47" s="224"/>
      <c r="IL47" s="224"/>
      <c r="IM47" s="224"/>
      <c r="IN47" s="224"/>
      <c r="IO47" s="224"/>
      <c r="IP47" s="224"/>
      <c r="IQ47" s="224"/>
      <c r="IR47" s="224"/>
      <c r="IS47" s="224"/>
      <c r="IT47" s="224"/>
      <c r="IU47" s="224"/>
      <c r="IV47" s="224"/>
    </row>
    <row r="48" spans="1:256" s="226" customFormat="1" x14ac:dyDescent="0.2">
      <c r="A48" s="278"/>
      <c r="B48" s="301"/>
      <c r="C48" s="303"/>
      <c r="D48" s="288"/>
      <c r="E48" s="286"/>
      <c r="F48" s="229" t="s">
        <v>4</v>
      </c>
      <c r="G48" s="230" t="s">
        <v>6</v>
      </c>
      <c r="H48" s="256" t="s">
        <v>239</v>
      </c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94"/>
      <c r="T48" s="278"/>
      <c r="U48" s="297"/>
      <c r="V48" s="299"/>
      <c r="W48" s="315"/>
      <c r="Y48" s="299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224"/>
      <c r="GD48" s="224"/>
      <c r="GE48" s="224"/>
      <c r="GF48" s="224"/>
      <c r="GG48" s="224"/>
      <c r="GH48" s="224"/>
      <c r="GI48" s="224"/>
      <c r="GJ48" s="224"/>
      <c r="GK48" s="224"/>
      <c r="GL48" s="224"/>
      <c r="GM48" s="224"/>
      <c r="GN48" s="224"/>
      <c r="GO48" s="224"/>
      <c r="GP48" s="224"/>
      <c r="GQ48" s="224"/>
      <c r="GR48" s="224"/>
      <c r="GS48" s="224"/>
      <c r="GT48" s="224"/>
      <c r="GU48" s="224"/>
      <c r="GV48" s="224"/>
      <c r="GW48" s="224"/>
      <c r="GX48" s="224"/>
      <c r="GY48" s="224"/>
      <c r="GZ48" s="224"/>
      <c r="HA48" s="224"/>
      <c r="HB48" s="224"/>
      <c r="HC48" s="224"/>
      <c r="HD48" s="224"/>
      <c r="HE48" s="224"/>
      <c r="HF48" s="224"/>
      <c r="HG48" s="224"/>
      <c r="HH48" s="224"/>
      <c r="HI48" s="224"/>
      <c r="HJ48" s="224"/>
      <c r="HK48" s="224"/>
      <c r="HL48" s="224"/>
      <c r="HM48" s="224"/>
      <c r="HN48" s="224"/>
      <c r="HO48" s="224"/>
      <c r="HP48" s="224"/>
      <c r="HQ48" s="224"/>
      <c r="HR48" s="224"/>
      <c r="HS48" s="224"/>
      <c r="HT48" s="224"/>
      <c r="HU48" s="224"/>
      <c r="HV48" s="224"/>
      <c r="HW48" s="224"/>
      <c r="HX48" s="224"/>
      <c r="HY48" s="224"/>
      <c r="HZ48" s="224"/>
      <c r="IA48" s="224"/>
      <c r="IB48" s="224"/>
      <c r="IC48" s="224"/>
      <c r="ID48" s="224"/>
      <c r="IE48" s="224"/>
      <c r="IF48" s="224"/>
      <c r="IG48" s="224"/>
      <c r="IH48" s="224"/>
      <c r="II48" s="224"/>
      <c r="IJ48" s="224"/>
      <c r="IK48" s="224"/>
      <c r="IL48" s="224"/>
      <c r="IM48" s="224"/>
      <c r="IN48" s="224"/>
      <c r="IO48" s="224"/>
      <c r="IP48" s="224"/>
      <c r="IQ48" s="224"/>
      <c r="IR48" s="224"/>
      <c r="IS48" s="224"/>
      <c r="IT48" s="224"/>
      <c r="IU48" s="224"/>
      <c r="IV48" s="224"/>
    </row>
    <row r="49" spans="1:256" s="54" customFormat="1" ht="12.75" customHeight="1" x14ac:dyDescent="0.2">
      <c r="A49" s="279"/>
      <c r="B49" s="301"/>
      <c r="C49" s="304"/>
      <c r="D49" s="289"/>
      <c r="E49" s="286"/>
      <c r="F49" s="52"/>
      <c r="G49" s="231"/>
      <c r="H49" s="231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295"/>
      <c r="T49" s="279"/>
      <c r="U49" s="297"/>
      <c r="V49" s="300"/>
      <c r="W49" s="316"/>
      <c r="X49" s="269">
        <v>40908</v>
      </c>
      <c r="Y49" s="300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224"/>
      <c r="GD49" s="224"/>
      <c r="GE49" s="224"/>
      <c r="GF49" s="224"/>
      <c r="GG49" s="224"/>
      <c r="GH49" s="224"/>
      <c r="GI49" s="224"/>
      <c r="GJ49" s="224"/>
      <c r="GK49" s="224"/>
      <c r="GL49" s="224"/>
      <c r="GM49" s="224"/>
      <c r="GN49" s="224"/>
      <c r="GO49" s="224"/>
      <c r="GP49" s="224"/>
      <c r="GQ49" s="224"/>
      <c r="GR49" s="224"/>
      <c r="GS49" s="224"/>
      <c r="GT49" s="224"/>
      <c r="GU49" s="224"/>
      <c r="GV49" s="224"/>
      <c r="GW49" s="224"/>
      <c r="GX49" s="224"/>
      <c r="GY49" s="224"/>
      <c r="GZ49" s="224"/>
      <c r="HA49" s="224"/>
      <c r="HB49" s="224"/>
      <c r="HC49" s="224"/>
      <c r="HD49" s="224"/>
      <c r="HE49" s="224"/>
      <c r="HF49" s="224"/>
      <c r="HG49" s="224"/>
      <c r="HH49" s="224"/>
      <c r="HI49" s="224"/>
      <c r="HJ49" s="224"/>
      <c r="HK49" s="224"/>
      <c r="HL49" s="224"/>
      <c r="HM49" s="224"/>
      <c r="HN49" s="224"/>
      <c r="HO49" s="224"/>
      <c r="HP49" s="224"/>
      <c r="HQ49" s="224"/>
      <c r="HR49" s="224"/>
      <c r="HS49" s="224"/>
      <c r="HT49" s="224"/>
      <c r="HU49" s="224"/>
      <c r="HV49" s="224"/>
      <c r="HW49" s="224"/>
      <c r="HX49" s="224"/>
      <c r="HY49" s="224"/>
      <c r="HZ49" s="224"/>
      <c r="IA49" s="224"/>
      <c r="IB49" s="224"/>
      <c r="IC49" s="224"/>
      <c r="ID49" s="224"/>
      <c r="IE49" s="224"/>
      <c r="IF49" s="224"/>
      <c r="IG49" s="224"/>
      <c r="IH49" s="224"/>
      <c r="II49" s="224"/>
      <c r="IJ49" s="224"/>
      <c r="IK49" s="224"/>
      <c r="IL49" s="224"/>
      <c r="IM49" s="224"/>
      <c r="IN49" s="224"/>
      <c r="IO49" s="224"/>
      <c r="IP49" s="224"/>
      <c r="IQ49" s="224"/>
      <c r="IR49" s="224"/>
      <c r="IS49" s="224"/>
      <c r="IT49" s="224"/>
      <c r="IU49" s="224"/>
      <c r="IV49" s="224"/>
    </row>
    <row r="50" spans="1:256" s="243" customFormat="1" ht="12" customHeight="1" x14ac:dyDescent="0.2">
      <c r="A50" s="277" t="s">
        <v>14</v>
      </c>
      <c r="B50" s="301">
        <v>19</v>
      </c>
      <c r="C50" s="302" t="s">
        <v>114</v>
      </c>
      <c r="D50" s="287"/>
      <c r="E50" s="286"/>
      <c r="F50" s="57"/>
      <c r="G50" s="58"/>
      <c r="H50" s="58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93">
        <v>40686</v>
      </c>
      <c r="T50" s="285"/>
      <c r="U50" s="296"/>
      <c r="V50" s="298"/>
      <c r="W50" s="320" t="s">
        <v>249</v>
      </c>
      <c r="X50" s="244"/>
      <c r="Y50" s="298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224"/>
      <c r="GD50" s="224"/>
      <c r="GE50" s="224"/>
      <c r="GF50" s="224"/>
      <c r="GG50" s="224"/>
      <c r="GH50" s="224"/>
      <c r="GI50" s="224"/>
      <c r="GJ50" s="224"/>
      <c r="GK50" s="224"/>
      <c r="GL50" s="224"/>
      <c r="GM50" s="224"/>
      <c r="GN50" s="224"/>
      <c r="GO50" s="224"/>
      <c r="GP50" s="224"/>
      <c r="GQ50" s="224"/>
      <c r="GR50" s="224"/>
      <c r="GS50" s="224"/>
      <c r="GT50" s="224"/>
      <c r="GU50" s="224"/>
      <c r="GV50" s="224"/>
      <c r="GW50" s="224"/>
      <c r="GX50" s="224"/>
      <c r="GY50" s="224"/>
      <c r="GZ50" s="224"/>
      <c r="HA50" s="224"/>
      <c r="HB50" s="224"/>
      <c r="HC50" s="224"/>
      <c r="HD50" s="224"/>
      <c r="HE50" s="224"/>
      <c r="HF50" s="224"/>
      <c r="HG50" s="224"/>
      <c r="HH50" s="224"/>
      <c r="HI50" s="224"/>
      <c r="HJ50" s="224"/>
      <c r="HK50" s="224"/>
      <c r="HL50" s="224"/>
      <c r="HM50" s="224"/>
      <c r="HN50" s="224"/>
      <c r="HO50" s="224"/>
      <c r="HP50" s="224"/>
      <c r="HQ50" s="224"/>
      <c r="HR50" s="224"/>
      <c r="HS50" s="224"/>
      <c r="HT50" s="224"/>
      <c r="HU50" s="224"/>
      <c r="HV50" s="224"/>
      <c r="HW50" s="224"/>
      <c r="HX50" s="224"/>
      <c r="HY50" s="224"/>
      <c r="HZ50" s="224"/>
      <c r="IA50" s="224"/>
      <c r="IB50" s="224"/>
      <c r="IC50" s="224"/>
      <c r="ID50" s="224"/>
      <c r="IE50" s="224"/>
      <c r="IF50" s="224"/>
      <c r="IG50" s="224"/>
      <c r="IH50" s="224"/>
      <c r="II50" s="224"/>
      <c r="IJ50" s="224"/>
      <c r="IK50" s="224"/>
      <c r="IL50" s="224"/>
      <c r="IM50" s="224"/>
      <c r="IN50" s="224"/>
      <c r="IO50" s="224"/>
      <c r="IP50" s="224"/>
      <c r="IQ50" s="224"/>
      <c r="IR50" s="224"/>
      <c r="IS50" s="224"/>
      <c r="IT50" s="224"/>
      <c r="IU50" s="224"/>
      <c r="IV50" s="224"/>
    </row>
    <row r="51" spans="1:256" s="226" customFormat="1" x14ac:dyDescent="0.2">
      <c r="A51" s="278"/>
      <c r="B51" s="301"/>
      <c r="C51" s="303"/>
      <c r="D51" s="288"/>
      <c r="E51" s="286"/>
      <c r="F51" s="229" t="s">
        <v>4</v>
      </c>
      <c r="G51" s="230" t="s">
        <v>6</v>
      </c>
      <c r="H51" s="256" t="s">
        <v>239</v>
      </c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94"/>
      <c r="T51" s="278"/>
      <c r="U51" s="297"/>
      <c r="V51" s="299"/>
      <c r="W51" s="315"/>
      <c r="X51" s="246"/>
      <c r="Y51" s="299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224"/>
      <c r="GD51" s="224"/>
      <c r="GE51" s="224"/>
      <c r="GF51" s="224"/>
      <c r="GG51" s="224"/>
      <c r="GH51" s="224"/>
      <c r="GI51" s="224"/>
      <c r="GJ51" s="224"/>
      <c r="GK51" s="224"/>
      <c r="GL51" s="224"/>
      <c r="GM51" s="224"/>
      <c r="GN51" s="224"/>
      <c r="GO51" s="224"/>
      <c r="GP51" s="224"/>
      <c r="GQ51" s="224"/>
      <c r="GR51" s="224"/>
      <c r="GS51" s="224"/>
      <c r="GT51" s="224"/>
      <c r="GU51" s="224"/>
      <c r="GV51" s="224"/>
      <c r="GW51" s="224"/>
      <c r="GX51" s="224"/>
      <c r="GY51" s="224"/>
      <c r="GZ51" s="224"/>
      <c r="HA51" s="224"/>
      <c r="HB51" s="224"/>
      <c r="HC51" s="224"/>
      <c r="HD51" s="224"/>
      <c r="HE51" s="224"/>
      <c r="HF51" s="224"/>
      <c r="HG51" s="224"/>
      <c r="HH51" s="224"/>
      <c r="HI51" s="224"/>
      <c r="HJ51" s="224"/>
      <c r="HK51" s="224"/>
      <c r="HL51" s="224"/>
      <c r="HM51" s="224"/>
      <c r="HN51" s="224"/>
      <c r="HO51" s="224"/>
      <c r="HP51" s="224"/>
      <c r="HQ51" s="224"/>
      <c r="HR51" s="224"/>
      <c r="HS51" s="224"/>
      <c r="HT51" s="224"/>
      <c r="HU51" s="224"/>
      <c r="HV51" s="224"/>
      <c r="HW51" s="224"/>
      <c r="HX51" s="224"/>
      <c r="HY51" s="224"/>
      <c r="HZ51" s="224"/>
      <c r="IA51" s="224"/>
      <c r="IB51" s="224"/>
      <c r="IC51" s="224"/>
      <c r="ID51" s="224"/>
      <c r="IE51" s="224"/>
      <c r="IF51" s="224"/>
      <c r="IG51" s="224"/>
      <c r="IH51" s="224"/>
      <c r="II51" s="224"/>
      <c r="IJ51" s="224"/>
      <c r="IK51" s="224"/>
      <c r="IL51" s="224"/>
      <c r="IM51" s="224"/>
      <c r="IN51" s="224"/>
      <c r="IO51" s="224"/>
      <c r="IP51" s="224"/>
      <c r="IQ51" s="224"/>
      <c r="IR51" s="224"/>
      <c r="IS51" s="224"/>
      <c r="IT51" s="224"/>
      <c r="IU51" s="224"/>
      <c r="IV51" s="224"/>
    </row>
    <row r="52" spans="1:256" s="54" customFormat="1" ht="24" customHeight="1" x14ac:dyDescent="0.2">
      <c r="A52" s="279"/>
      <c r="B52" s="301"/>
      <c r="C52" s="304"/>
      <c r="D52" s="289"/>
      <c r="E52" s="286"/>
      <c r="F52" s="52"/>
      <c r="G52" s="231"/>
      <c r="H52" s="231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95"/>
      <c r="T52" s="279"/>
      <c r="U52" s="297"/>
      <c r="V52" s="300"/>
      <c r="W52" s="316"/>
      <c r="X52" s="269">
        <v>40908</v>
      </c>
      <c r="Y52" s="300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224"/>
      <c r="GD52" s="224"/>
      <c r="GE52" s="224"/>
      <c r="GF52" s="224"/>
      <c r="GG52" s="224"/>
      <c r="GH52" s="224"/>
      <c r="GI52" s="224"/>
      <c r="GJ52" s="224"/>
      <c r="GK52" s="224"/>
      <c r="GL52" s="224"/>
      <c r="GM52" s="224"/>
      <c r="GN52" s="224"/>
      <c r="GO52" s="224"/>
      <c r="GP52" s="224"/>
      <c r="GQ52" s="224"/>
      <c r="GR52" s="224"/>
      <c r="GS52" s="224"/>
      <c r="GT52" s="224"/>
      <c r="GU52" s="224"/>
      <c r="GV52" s="224"/>
      <c r="GW52" s="224"/>
      <c r="GX52" s="224"/>
      <c r="GY52" s="224"/>
      <c r="GZ52" s="224"/>
      <c r="HA52" s="224"/>
      <c r="HB52" s="224"/>
      <c r="HC52" s="224"/>
      <c r="HD52" s="224"/>
      <c r="HE52" s="224"/>
      <c r="HF52" s="224"/>
      <c r="HG52" s="224"/>
      <c r="HH52" s="224"/>
      <c r="HI52" s="224"/>
      <c r="HJ52" s="224"/>
      <c r="HK52" s="224"/>
      <c r="HL52" s="224"/>
      <c r="HM52" s="224"/>
      <c r="HN52" s="224"/>
      <c r="HO52" s="224"/>
      <c r="HP52" s="224"/>
      <c r="HQ52" s="224"/>
      <c r="HR52" s="224"/>
      <c r="HS52" s="224"/>
      <c r="HT52" s="224"/>
      <c r="HU52" s="224"/>
      <c r="HV52" s="224"/>
      <c r="HW52" s="224"/>
      <c r="HX52" s="224"/>
      <c r="HY52" s="224"/>
      <c r="HZ52" s="224"/>
      <c r="IA52" s="224"/>
      <c r="IB52" s="224"/>
      <c r="IC52" s="224"/>
      <c r="ID52" s="224"/>
      <c r="IE52" s="224"/>
      <c r="IF52" s="224"/>
      <c r="IG52" s="224"/>
      <c r="IH52" s="224"/>
      <c r="II52" s="224"/>
      <c r="IJ52" s="224"/>
      <c r="IK52" s="224"/>
      <c r="IL52" s="224"/>
      <c r="IM52" s="224"/>
      <c r="IN52" s="224"/>
      <c r="IO52" s="224"/>
      <c r="IP52" s="224"/>
      <c r="IQ52" s="224"/>
      <c r="IR52" s="224"/>
      <c r="IS52" s="224"/>
      <c r="IT52" s="224"/>
      <c r="IU52" s="224"/>
      <c r="IV52" s="224"/>
    </row>
    <row r="53" spans="1:256" s="243" customFormat="1" ht="12.75" customHeight="1" x14ac:dyDescent="0.2">
      <c r="A53" s="277" t="s">
        <v>14</v>
      </c>
      <c r="B53" s="301">
        <v>20</v>
      </c>
      <c r="C53" s="302" t="s">
        <v>115</v>
      </c>
      <c r="D53" s="287"/>
      <c r="E53" s="286"/>
      <c r="F53" s="57"/>
      <c r="G53" s="58"/>
      <c r="H53" s="58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93">
        <v>40686</v>
      </c>
      <c r="T53" s="285"/>
      <c r="U53" s="296"/>
      <c r="V53" s="298"/>
      <c r="W53" s="320" t="s">
        <v>250</v>
      </c>
      <c r="X53" s="244"/>
      <c r="Y53" s="298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224"/>
      <c r="GD53" s="224"/>
      <c r="GE53" s="224"/>
      <c r="GF53" s="224"/>
      <c r="GG53" s="224"/>
      <c r="GH53" s="224"/>
      <c r="GI53" s="224"/>
      <c r="GJ53" s="224"/>
      <c r="GK53" s="224"/>
      <c r="GL53" s="224"/>
      <c r="GM53" s="224"/>
      <c r="GN53" s="224"/>
      <c r="GO53" s="224"/>
      <c r="GP53" s="224"/>
      <c r="GQ53" s="224"/>
      <c r="GR53" s="224"/>
      <c r="GS53" s="224"/>
      <c r="GT53" s="224"/>
      <c r="GU53" s="224"/>
      <c r="GV53" s="224"/>
      <c r="GW53" s="224"/>
      <c r="GX53" s="224"/>
      <c r="GY53" s="224"/>
      <c r="GZ53" s="224"/>
      <c r="HA53" s="224"/>
      <c r="HB53" s="224"/>
      <c r="HC53" s="224"/>
      <c r="HD53" s="224"/>
      <c r="HE53" s="224"/>
      <c r="HF53" s="224"/>
      <c r="HG53" s="224"/>
      <c r="HH53" s="224"/>
      <c r="HI53" s="224"/>
      <c r="HJ53" s="224"/>
      <c r="HK53" s="224"/>
      <c r="HL53" s="224"/>
      <c r="HM53" s="224"/>
      <c r="HN53" s="224"/>
      <c r="HO53" s="224"/>
      <c r="HP53" s="224"/>
      <c r="HQ53" s="224"/>
      <c r="HR53" s="224"/>
      <c r="HS53" s="224"/>
      <c r="HT53" s="224"/>
      <c r="HU53" s="224"/>
      <c r="HV53" s="224"/>
      <c r="HW53" s="224"/>
      <c r="HX53" s="224"/>
      <c r="HY53" s="224"/>
      <c r="HZ53" s="224"/>
      <c r="IA53" s="224"/>
      <c r="IB53" s="224"/>
      <c r="IC53" s="224"/>
      <c r="ID53" s="224"/>
      <c r="IE53" s="224"/>
      <c r="IF53" s="224"/>
      <c r="IG53" s="224"/>
      <c r="IH53" s="224"/>
      <c r="II53" s="224"/>
      <c r="IJ53" s="224"/>
      <c r="IK53" s="224"/>
      <c r="IL53" s="224"/>
      <c r="IM53" s="224"/>
      <c r="IN53" s="224"/>
      <c r="IO53" s="224"/>
      <c r="IP53" s="224"/>
      <c r="IQ53" s="224"/>
      <c r="IR53" s="224"/>
      <c r="IS53" s="224"/>
      <c r="IT53" s="224"/>
      <c r="IU53" s="224"/>
      <c r="IV53" s="224"/>
    </row>
    <row r="54" spans="1:256" s="226" customFormat="1" x14ac:dyDescent="0.2">
      <c r="A54" s="278"/>
      <c r="B54" s="301"/>
      <c r="C54" s="303"/>
      <c r="D54" s="288"/>
      <c r="E54" s="286"/>
      <c r="F54" s="229" t="s">
        <v>4</v>
      </c>
      <c r="G54" s="230" t="s">
        <v>6</v>
      </c>
      <c r="H54" s="256" t="s">
        <v>239</v>
      </c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94"/>
      <c r="T54" s="278"/>
      <c r="U54" s="297"/>
      <c r="V54" s="299"/>
      <c r="W54" s="315"/>
      <c r="X54" s="246"/>
      <c r="Y54" s="299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224"/>
      <c r="GD54" s="224"/>
      <c r="GE54" s="224"/>
      <c r="GF54" s="224"/>
      <c r="GG54" s="224"/>
      <c r="GH54" s="224"/>
      <c r="GI54" s="224"/>
      <c r="GJ54" s="224"/>
      <c r="GK54" s="224"/>
      <c r="GL54" s="224"/>
      <c r="GM54" s="224"/>
      <c r="GN54" s="224"/>
      <c r="GO54" s="224"/>
      <c r="GP54" s="224"/>
      <c r="GQ54" s="224"/>
      <c r="GR54" s="224"/>
      <c r="GS54" s="224"/>
      <c r="GT54" s="224"/>
      <c r="GU54" s="224"/>
      <c r="GV54" s="224"/>
      <c r="GW54" s="224"/>
      <c r="GX54" s="224"/>
      <c r="GY54" s="224"/>
      <c r="GZ54" s="224"/>
      <c r="HA54" s="224"/>
      <c r="HB54" s="224"/>
      <c r="HC54" s="224"/>
      <c r="HD54" s="224"/>
      <c r="HE54" s="224"/>
      <c r="HF54" s="224"/>
      <c r="HG54" s="224"/>
      <c r="HH54" s="224"/>
      <c r="HI54" s="224"/>
      <c r="HJ54" s="224"/>
      <c r="HK54" s="224"/>
      <c r="HL54" s="224"/>
      <c r="HM54" s="224"/>
      <c r="HN54" s="224"/>
      <c r="HO54" s="224"/>
      <c r="HP54" s="224"/>
      <c r="HQ54" s="224"/>
      <c r="HR54" s="224"/>
      <c r="HS54" s="224"/>
      <c r="HT54" s="224"/>
      <c r="HU54" s="224"/>
      <c r="HV54" s="224"/>
      <c r="HW54" s="224"/>
      <c r="HX54" s="224"/>
      <c r="HY54" s="224"/>
      <c r="HZ54" s="224"/>
      <c r="IA54" s="224"/>
      <c r="IB54" s="224"/>
      <c r="IC54" s="224"/>
      <c r="ID54" s="224"/>
      <c r="IE54" s="224"/>
      <c r="IF54" s="224"/>
      <c r="IG54" s="224"/>
      <c r="IH54" s="224"/>
      <c r="II54" s="224"/>
      <c r="IJ54" s="224"/>
      <c r="IK54" s="224"/>
      <c r="IL54" s="224"/>
      <c r="IM54" s="224"/>
      <c r="IN54" s="224"/>
      <c r="IO54" s="224"/>
      <c r="IP54" s="224"/>
      <c r="IQ54" s="224"/>
      <c r="IR54" s="224"/>
      <c r="IS54" s="224"/>
      <c r="IT54" s="224"/>
      <c r="IU54" s="224"/>
      <c r="IV54" s="224"/>
    </row>
    <row r="55" spans="1:256" s="54" customFormat="1" ht="12.75" customHeight="1" x14ac:dyDescent="0.2">
      <c r="A55" s="279"/>
      <c r="B55" s="301"/>
      <c r="C55" s="304"/>
      <c r="D55" s="289"/>
      <c r="E55" s="286"/>
      <c r="F55" s="52"/>
      <c r="G55" s="231"/>
      <c r="H55" s="231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295"/>
      <c r="T55" s="279"/>
      <c r="U55" s="297"/>
      <c r="V55" s="300"/>
      <c r="W55" s="316"/>
      <c r="X55" s="269">
        <v>40908</v>
      </c>
      <c r="Y55" s="300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224"/>
      <c r="GD55" s="224"/>
      <c r="GE55" s="224"/>
      <c r="GF55" s="224"/>
      <c r="GG55" s="224"/>
      <c r="GH55" s="224"/>
      <c r="GI55" s="224"/>
      <c r="GJ55" s="224"/>
      <c r="GK55" s="224"/>
      <c r="GL55" s="224"/>
      <c r="GM55" s="224"/>
      <c r="GN55" s="224"/>
      <c r="GO55" s="224"/>
      <c r="GP55" s="224"/>
      <c r="GQ55" s="224"/>
      <c r="GR55" s="224"/>
      <c r="GS55" s="224"/>
      <c r="GT55" s="224"/>
      <c r="GU55" s="224"/>
      <c r="GV55" s="224"/>
      <c r="GW55" s="224"/>
      <c r="GX55" s="224"/>
      <c r="GY55" s="224"/>
      <c r="GZ55" s="224"/>
      <c r="HA55" s="224"/>
      <c r="HB55" s="224"/>
      <c r="HC55" s="224"/>
      <c r="HD55" s="224"/>
      <c r="HE55" s="224"/>
      <c r="HF55" s="224"/>
      <c r="HG55" s="224"/>
      <c r="HH55" s="224"/>
      <c r="HI55" s="224"/>
      <c r="HJ55" s="224"/>
      <c r="HK55" s="224"/>
      <c r="HL55" s="224"/>
      <c r="HM55" s="224"/>
      <c r="HN55" s="224"/>
      <c r="HO55" s="224"/>
      <c r="HP55" s="224"/>
      <c r="HQ55" s="224"/>
      <c r="HR55" s="224"/>
      <c r="HS55" s="224"/>
      <c r="HT55" s="224"/>
      <c r="HU55" s="224"/>
      <c r="HV55" s="224"/>
      <c r="HW55" s="224"/>
      <c r="HX55" s="224"/>
      <c r="HY55" s="224"/>
      <c r="HZ55" s="224"/>
      <c r="IA55" s="224"/>
      <c r="IB55" s="224"/>
      <c r="IC55" s="224"/>
      <c r="ID55" s="224"/>
      <c r="IE55" s="224"/>
      <c r="IF55" s="224"/>
      <c r="IG55" s="224"/>
      <c r="IH55" s="224"/>
      <c r="II55" s="224"/>
      <c r="IJ55" s="224"/>
      <c r="IK55" s="224"/>
      <c r="IL55" s="224"/>
      <c r="IM55" s="224"/>
      <c r="IN55" s="224"/>
      <c r="IO55" s="224"/>
      <c r="IP55" s="224"/>
      <c r="IQ55" s="224"/>
      <c r="IR55" s="224"/>
      <c r="IS55" s="224"/>
      <c r="IT55" s="224"/>
      <c r="IU55" s="224"/>
      <c r="IV55" s="224"/>
    </row>
    <row r="60" spans="1:256" x14ac:dyDescent="0.2">
      <c r="U60" s="274"/>
    </row>
    <row r="61" spans="1:256" x14ac:dyDescent="0.2">
      <c r="U61" s="275"/>
    </row>
    <row r="62" spans="1:256" x14ac:dyDescent="0.2">
      <c r="U62" s="276"/>
    </row>
  </sheetData>
  <mergeCells count="120">
    <mergeCell ref="L4:N4"/>
    <mergeCell ref="W9:W11"/>
    <mergeCell ref="Y9:Y11"/>
    <mergeCell ref="T9:T11"/>
    <mergeCell ref="U9:U11"/>
    <mergeCell ref="W6:W8"/>
    <mergeCell ref="D6:D8"/>
    <mergeCell ref="E6:E8"/>
    <mergeCell ref="V9:V11"/>
    <mergeCell ref="B6:B8"/>
    <mergeCell ref="C6:C8"/>
    <mergeCell ref="Y6:Y8"/>
    <mergeCell ref="V6:V8"/>
    <mergeCell ref="U6:U8"/>
    <mergeCell ref="T6:T8"/>
    <mergeCell ref="B18:B20"/>
    <mergeCell ref="C18:C20"/>
    <mergeCell ref="T18:T20"/>
    <mergeCell ref="U18:U20"/>
    <mergeCell ref="V18:V20"/>
    <mergeCell ref="E9:E11"/>
    <mergeCell ref="B9:B11"/>
    <mergeCell ref="C9:C11"/>
    <mergeCell ref="W18:W20"/>
    <mergeCell ref="Y18:Y20"/>
    <mergeCell ref="D18:D20"/>
    <mergeCell ref="E18:E20"/>
    <mergeCell ref="D9:D11"/>
    <mergeCell ref="Y30:Y32"/>
    <mergeCell ref="V53:V55"/>
    <mergeCell ref="T33:T35"/>
    <mergeCell ref="U27:U29"/>
    <mergeCell ref="V27:V29"/>
    <mergeCell ref="W27:W29"/>
    <mergeCell ref="Y27:Y29"/>
    <mergeCell ref="B27:B29"/>
    <mergeCell ref="Y47:Y49"/>
    <mergeCell ref="W41:W43"/>
    <mergeCell ref="U44:U46"/>
    <mergeCell ref="V44:V46"/>
    <mergeCell ref="W44:W46"/>
    <mergeCell ref="Y44:Y46"/>
    <mergeCell ref="Y33:Y35"/>
    <mergeCell ref="W36:W38"/>
    <mergeCell ref="Y36:Y38"/>
    <mergeCell ref="W30:W32"/>
    <mergeCell ref="S33:S35"/>
    <mergeCell ref="U33:U35"/>
    <mergeCell ref="V33:V35"/>
    <mergeCell ref="W33:W35"/>
    <mergeCell ref="W47:W49"/>
    <mergeCell ref="S44:S46"/>
    <mergeCell ref="W53:W55"/>
    <mergeCell ref="Y53:Y55"/>
    <mergeCell ref="S50:S52"/>
    <mergeCell ref="T50:T52"/>
    <mergeCell ref="U50:U52"/>
    <mergeCell ref="V50:V52"/>
    <mergeCell ref="W50:W52"/>
    <mergeCell ref="Y50:Y52"/>
    <mergeCell ref="S36:S38"/>
    <mergeCell ref="T36:T38"/>
    <mergeCell ref="U36:U38"/>
    <mergeCell ref="V36:V38"/>
    <mergeCell ref="T44:T46"/>
    <mergeCell ref="D27:D32"/>
    <mergeCell ref="T27:T29"/>
    <mergeCell ref="E27:E32"/>
    <mergeCell ref="C27:C29"/>
    <mergeCell ref="T30:T32"/>
    <mergeCell ref="B30:B32"/>
    <mergeCell ref="C30:C32"/>
    <mergeCell ref="U30:U32"/>
    <mergeCell ref="V30:V32"/>
    <mergeCell ref="E33:E35"/>
    <mergeCell ref="B44:B46"/>
    <mergeCell ref="D53:D55"/>
    <mergeCell ref="D33:D35"/>
    <mergeCell ref="D36:D38"/>
    <mergeCell ref="B33:B35"/>
    <mergeCell ref="C33:C35"/>
    <mergeCell ref="E53:E55"/>
    <mergeCell ref="E50:E52"/>
    <mergeCell ref="B47:B49"/>
    <mergeCell ref="C47:C49"/>
    <mergeCell ref="B53:B55"/>
    <mergeCell ref="C53:C55"/>
    <mergeCell ref="B50:B52"/>
    <mergeCell ref="C50:C52"/>
    <mergeCell ref="C44:C46"/>
    <mergeCell ref="B41:B43"/>
    <mergeCell ref="C41:C43"/>
    <mergeCell ref="E47:E49"/>
    <mergeCell ref="D41:D43"/>
    <mergeCell ref="D44:D46"/>
    <mergeCell ref="B36:B38"/>
    <mergeCell ref="C36:C38"/>
    <mergeCell ref="U60:U62"/>
    <mergeCell ref="A53:A55"/>
    <mergeCell ref="S41:S43"/>
    <mergeCell ref="T41:T43"/>
    <mergeCell ref="U41:U43"/>
    <mergeCell ref="V41:V43"/>
    <mergeCell ref="A41:A43"/>
    <mergeCell ref="A44:A46"/>
    <mergeCell ref="A36:A38"/>
    <mergeCell ref="A47:A49"/>
    <mergeCell ref="A50:A52"/>
    <mergeCell ref="E36:E38"/>
    <mergeCell ref="D47:D49"/>
    <mergeCell ref="D50:D52"/>
    <mergeCell ref="E41:E43"/>
    <mergeCell ref="E44:E46"/>
    <mergeCell ref="S53:S55"/>
    <mergeCell ref="T53:T55"/>
    <mergeCell ref="U53:U55"/>
    <mergeCell ref="S47:S49"/>
    <mergeCell ref="T47:T49"/>
    <mergeCell ref="U47:U49"/>
    <mergeCell ref="V47:V49"/>
  </mergeCells>
  <phoneticPr fontId="3" type="noConversion"/>
  <dataValidations count="2">
    <dataValidation type="list" allowBlank="1" showInputMessage="1" showErrorMessage="1" sqref="G59871:G62569 F6:F11 F27:F38 F18:F20 F41:F62569">
      <formula1>priorpost</formula1>
    </dataValidation>
    <dataValidation type="list" allowBlank="1" showInputMessage="1" showErrorMessage="1" sqref="G18:G20 G6:G11 G27:G38 G41:G59870">
      <formula1>fi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60"/>
  <sheetViews>
    <sheetView topLeftCell="A5" zoomScale="95" zoomScaleNormal="95" workbookViewId="0">
      <pane ySplit="1890" activePane="bottomLeft"/>
      <selection activeCell="A13" sqref="A13"/>
      <selection pane="bottomLeft" activeCell="H59" sqref="H32:H59"/>
    </sheetView>
  </sheetViews>
  <sheetFormatPr defaultColWidth="9.140625" defaultRowHeight="12.75" x14ac:dyDescent="0.2"/>
  <cols>
    <col min="1" max="1" width="30.7109375" style="81" customWidth="1"/>
    <col min="2" max="2" width="12.5703125" style="81" customWidth="1"/>
    <col min="3" max="3" width="9.140625" style="81" customWidth="1"/>
    <col min="4" max="4" width="14" style="81" customWidth="1"/>
    <col min="5" max="5" width="11.28515625" style="81" bestFit="1" customWidth="1"/>
    <col min="6" max="7" width="9.140625" style="81" customWidth="1"/>
    <col min="8" max="8" width="11.7109375" style="81" bestFit="1" customWidth="1"/>
    <col min="9" max="9" width="9.140625" style="81" customWidth="1"/>
    <col min="10" max="10" width="11.7109375" style="81" customWidth="1"/>
    <col min="11" max="11" width="13.140625" style="81" customWidth="1"/>
    <col min="12" max="12" width="11.140625" style="81" customWidth="1"/>
    <col min="13" max="13" width="11.28515625" style="81" customWidth="1"/>
    <col min="14" max="14" width="12.5703125" style="81" customWidth="1"/>
    <col min="15" max="15" width="12.140625" style="81" customWidth="1"/>
    <col min="16" max="16" width="12.85546875" style="81" customWidth="1"/>
    <col min="17" max="17" width="12.28515625" style="81" bestFit="1" customWidth="1"/>
    <col min="18" max="18" width="12.42578125" style="81" bestFit="1" customWidth="1"/>
    <col min="19" max="19" width="12" style="81" customWidth="1"/>
    <col min="20" max="22" width="11.5703125" style="81" customWidth="1"/>
    <col min="23" max="23" width="11.140625" style="81" customWidth="1"/>
    <col min="24" max="24" width="9.140625" style="81"/>
    <col min="25" max="25" width="13.140625" style="81" customWidth="1"/>
    <col min="26" max="26" width="11.140625" style="81" bestFit="1" customWidth="1"/>
    <col min="27" max="16384" width="9.140625" style="81"/>
  </cols>
  <sheetData>
    <row r="1" spans="1:149" x14ac:dyDescent="0.2">
      <c r="A1" s="362" t="s">
        <v>121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80"/>
      <c r="Y1" s="80"/>
      <c r="Z1" s="80"/>
      <c r="AA1" s="80"/>
      <c r="AB1" s="80"/>
      <c r="AC1" s="80"/>
      <c r="AD1" s="80"/>
      <c r="AE1" s="80"/>
    </row>
    <row r="3" spans="1:149" ht="18" x14ac:dyDescent="0.25">
      <c r="A3" s="82" t="s">
        <v>122</v>
      </c>
      <c r="B3" s="82"/>
      <c r="C3" s="82"/>
      <c r="D3" s="82" t="s">
        <v>123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149" ht="18" x14ac:dyDescent="0.25">
      <c r="A4" s="82"/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149" x14ac:dyDescent="0.2">
      <c r="A5" s="84"/>
      <c r="B5" s="84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149" s="94" customFormat="1" ht="25.5" customHeight="1" x14ac:dyDescent="0.2">
      <c r="A6" s="352" t="s">
        <v>124</v>
      </c>
      <c r="B6" s="352" t="s">
        <v>125</v>
      </c>
      <c r="C6" s="339" t="s">
        <v>126</v>
      </c>
      <c r="D6" s="86" t="s">
        <v>127</v>
      </c>
      <c r="E6" s="86" t="s">
        <v>128</v>
      </c>
      <c r="F6" s="339" t="s">
        <v>129</v>
      </c>
      <c r="G6" s="339" t="s">
        <v>130</v>
      </c>
      <c r="H6" s="339" t="s">
        <v>131</v>
      </c>
      <c r="I6" s="86" t="s">
        <v>132</v>
      </c>
      <c r="J6" s="339" t="s">
        <v>241</v>
      </c>
      <c r="K6" s="360" t="s">
        <v>134</v>
      </c>
      <c r="L6" s="361"/>
      <c r="M6" s="87" t="s">
        <v>135</v>
      </c>
      <c r="N6" s="339" t="s">
        <v>136</v>
      </c>
      <c r="O6" s="88"/>
      <c r="P6" s="89" t="s">
        <v>137</v>
      </c>
      <c r="Q6" s="90"/>
      <c r="R6" s="339" t="s">
        <v>138</v>
      </c>
      <c r="S6" s="87" t="s">
        <v>139</v>
      </c>
      <c r="T6" s="339" t="s">
        <v>140</v>
      </c>
      <c r="U6" s="86" t="s">
        <v>141</v>
      </c>
      <c r="V6" s="91" t="s">
        <v>142</v>
      </c>
      <c r="W6" s="91"/>
      <c r="X6" s="92"/>
      <c r="Y6" s="93"/>
    </row>
    <row r="7" spans="1:149" s="94" customFormat="1" ht="25.5" x14ac:dyDescent="0.2">
      <c r="A7" s="353"/>
      <c r="B7" s="353"/>
      <c r="C7" s="354"/>
      <c r="D7" s="95" t="s">
        <v>257</v>
      </c>
      <c r="E7" s="95"/>
      <c r="F7" s="338"/>
      <c r="G7" s="338"/>
      <c r="H7" s="338"/>
      <c r="I7" s="96" t="s">
        <v>144</v>
      </c>
      <c r="J7" s="338"/>
      <c r="K7" s="91" t="s">
        <v>145</v>
      </c>
      <c r="L7" s="91" t="s">
        <v>146</v>
      </c>
      <c r="M7" s="97" t="s">
        <v>147</v>
      </c>
      <c r="N7" s="338"/>
      <c r="O7" s="98" t="s">
        <v>133</v>
      </c>
      <c r="P7" s="91" t="s">
        <v>148</v>
      </c>
      <c r="Q7" s="91" t="s">
        <v>146</v>
      </c>
      <c r="R7" s="338"/>
      <c r="S7" s="99" t="s">
        <v>147</v>
      </c>
      <c r="T7" s="338"/>
      <c r="U7" s="100" t="s">
        <v>149</v>
      </c>
      <c r="V7" s="91" t="s">
        <v>150</v>
      </c>
      <c r="W7" s="91" t="s">
        <v>151</v>
      </c>
      <c r="X7" s="99" t="s">
        <v>152</v>
      </c>
      <c r="Y7" s="99" t="s">
        <v>153</v>
      </c>
    </row>
    <row r="8" spans="1:149" s="94" customFormat="1" x14ac:dyDescent="0.2">
      <c r="A8" s="101"/>
      <c r="B8" s="101"/>
      <c r="C8" s="102"/>
      <c r="D8" s="103"/>
      <c r="E8" s="103"/>
      <c r="F8" s="104"/>
      <c r="G8" s="104"/>
      <c r="H8" s="104"/>
      <c r="I8" s="105"/>
      <c r="J8" s="104"/>
      <c r="K8" s="86">
        <v>7</v>
      </c>
      <c r="L8" s="106">
        <v>15</v>
      </c>
      <c r="M8" s="107">
        <v>10</v>
      </c>
      <c r="N8" s="108">
        <v>60</v>
      </c>
      <c r="O8" s="108">
        <v>60</v>
      </c>
      <c r="P8" s="86">
        <v>10</v>
      </c>
      <c r="Q8" s="87">
        <v>15</v>
      </c>
      <c r="R8" s="104"/>
      <c r="S8" s="109"/>
      <c r="T8" s="108">
        <v>30</v>
      </c>
      <c r="U8" s="108"/>
      <c r="V8" s="106">
        <v>30</v>
      </c>
      <c r="W8" s="86">
        <f>18*30</f>
        <v>540</v>
      </c>
      <c r="X8" s="110"/>
      <c r="Y8" s="93"/>
    </row>
    <row r="9" spans="1:149" s="94" customFormat="1" x14ac:dyDescent="0.2">
      <c r="A9" s="101"/>
      <c r="B9" s="101"/>
      <c r="C9" s="102"/>
      <c r="D9" s="103"/>
      <c r="E9" s="103"/>
      <c r="F9" s="104"/>
      <c r="G9" s="104"/>
      <c r="H9" s="104"/>
      <c r="I9" s="105"/>
      <c r="J9" s="111"/>
      <c r="K9" s="86"/>
      <c r="L9" s="106"/>
      <c r="M9" s="107"/>
      <c r="N9" s="104"/>
      <c r="O9" s="104"/>
      <c r="P9" s="86"/>
      <c r="Q9" s="87"/>
      <c r="R9" s="104"/>
      <c r="S9" s="109"/>
      <c r="T9" s="104"/>
      <c r="U9" s="104"/>
      <c r="V9" s="112">
        <v>120</v>
      </c>
      <c r="W9" s="86"/>
      <c r="X9" s="113"/>
      <c r="Y9" s="114"/>
    </row>
    <row r="10" spans="1:149" s="94" customFormat="1" x14ac:dyDescent="0.2">
      <c r="A10" s="101"/>
      <c r="B10" s="101"/>
      <c r="C10" s="102"/>
      <c r="D10" s="103"/>
      <c r="E10" s="103"/>
      <c r="F10" s="104"/>
      <c r="G10" s="104"/>
      <c r="H10" s="104"/>
      <c r="I10" s="105"/>
      <c r="J10" s="115"/>
      <c r="K10" s="86"/>
      <c r="L10" s="106"/>
      <c r="M10" s="107"/>
      <c r="N10" s="104"/>
      <c r="O10" s="104"/>
      <c r="P10" s="86"/>
      <c r="Q10" s="87"/>
      <c r="R10" s="104"/>
      <c r="S10" s="109"/>
      <c r="T10" s="104"/>
      <c r="U10" s="104"/>
      <c r="V10" s="112">
        <v>150</v>
      </c>
      <c r="W10" s="86"/>
      <c r="X10" s="116"/>
      <c r="Y10" s="117"/>
    </row>
    <row r="11" spans="1:149" s="130" customFormat="1" ht="28.5" customHeight="1" x14ac:dyDescent="0.2">
      <c r="A11" s="340" t="s">
        <v>260</v>
      </c>
      <c r="B11" s="118"/>
      <c r="C11" s="119"/>
      <c r="D11" s="120"/>
      <c r="E11" s="121"/>
      <c r="F11" s="122"/>
      <c r="G11" s="122"/>
      <c r="H11" s="122"/>
      <c r="I11" s="123" t="s">
        <v>259</v>
      </c>
      <c r="J11" s="124">
        <v>41214</v>
      </c>
      <c r="K11" s="125">
        <f>J11+$K$8</f>
        <v>41221</v>
      </c>
      <c r="L11" s="125">
        <f>K11+$L$8</f>
        <v>41236</v>
      </c>
      <c r="M11" s="126" t="s">
        <v>243</v>
      </c>
      <c r="N11" s="126" t="s">
        <v>243</v>
      </c>
      <c r="O11" s="126">
        <f>L11+30</f>
        <v>41266</v>
      </c>
      <c r="P11" s="126" t="s">
        <v>243</v>
      </c>
      <c r="Q11" s="126" t="s">
        <v>243</v>
      </c>
      <c r="R11" s="127"/>
      <c r="S11" s="127"/>
      <c r="T11" s="125">
        <f>O11+T8</f>
        <v>41296</v>
      </c>
      <c r="U11" s="125">
        <f>W11</f>
        <v>41866</v>
      </c>
      <c r="V11" s="125">
        <f>T11+V8</f>
        <v>41326</v>
      </c>
      <c r="W11" s="125">
        <f>V11+W8</f>
        <v>41866</v>
      </c>
      <c r="X11" s="115"/>
      <c r="Y11" s="129"/>
    </row>
    <row r="12" spans="1:149" s="130" customFormat="1" ht="87" customHeight="1" x14ac:dyDescent="0.2">
      <c r="A12" s="338"/>
      <c r="B12" s="131">
        <v>5.2</v>
      </c>
      <c r="C12" s="132"/>
      <c r="D12" s="133"/>
      <c r="E12" s="134" t="s">
        <v>156</v>
      </c>
      <c r="F12" s="135" t="s">
        <v>153</v>
      </c>
      <c r="G12" s="135"/>
      <c r="H12" s="135"/>
      <c r="I12" s="136" t="s">
        <v>144</v>
      </c>
      <c r="J12" s="137"/>
      <c r="K12" s="138"/>
      <c r="L12" s="138"/>
      <c r="M12" s="138"/>
      <c r="N12" s="139"/>
      <c r="O12" s="139"/>
      <c r="P12" s="139"/>
      <c r="Q12" s="139"/>
      <c r="R12" s="140"/>
      <c r="S12" s="141"/>
      <c r="T12" s="139"/>
      <c r="U12" s="139"/>
      <c r="V12" s="139"/>
      <c r="W12" s="142"/>
      <c r="X12" s="115"/>
      <c r="Y12" s="129"/>
    </row>
    <row r="13" spans="1:149" s="154" customFormat="1" ht="78" customHeight="1" x14ac:dyDescent="0.2">
      <c r="A13" s="355" t="s">
        <v>154</v>
      </c>
      <c r="B13" s="143">
        <v>1</v>
      </c>
      <c r="C13" s="144" t="s">
        <v>155</v>
      </c>
      <c r="D13" s="145"/>
      <c r="E13" s="146" t="s">
        <v>4</v>
      </c>
      <c r="F13" s="147" t="s">
        <v>157</v>
      </c>
      <c r="G13" s="147" t="s">
        <v>158</v>
      </c>
      <c r="H13" s="148"/>
      <c r="I13" s="149" t="s">
        <v>259</v>
      </c>
      <c r="J13" s="124">
        <v>41214</v>
      </c>
      <c r="K13" s="150" t="s">
        <v>243</v>
      </c>
      <c r="L13" s="150" t="s">
        <v>243</v>
      </c>
      <c r="M13" s="151">
        <f>J13+M8</f>
        <v>41224</v>
      </c>
      <c r="N13" s="125">
        <f>M13+$N$8</f>
        <v>41284</v>
      </c>
      <c r="O13" s="125">
        <f>N13+$O$8</f>
        <v>41344</v>
      </c>
      <c r="P13" s="125" t="s">
        <v>243</v>
      </c>
      <c r="Q13" s="125" t="s">
        <v>243</v>
      </c>
      <c r="R13" s="127"/>
      <c r="S13" s="127"/>
      <c r="T13" s="125">
        <f>O13+T8</f>
        <v>41374</v>
      </c>
      <c r="U13" s="125">
        <f>W13</f>
        <v>41944</v>
      </c>
      <c r="V13" s="125">
        <f>T13+$V$8</f>
        <v>41404</v>
      </c>
      <c r="W13" s="125">
        <f>V13+W8</f>
        <v>41944</v>
      </c>
      <c r="X13" s="152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</row>
    <row r="14" spans="1:149" s="130" customFormat="1" ht="78.75" customHeight="1" x14ac:dyDescent="0.2">
      <c r="A14" s="356"/>
      <c r="B14" s="131"/>
      <c r="C14" s="132"/>
      <c r="D14" s="133"/>
      <c r="E14" s="134"/>
      <c r="F14" s="135"/>
      <c r="G14" s="135"/>
      <c r="H14" s="135"/>
      <c r="I14" s="155" t="s">
        <v>144</v>
      </c>
      <c r="J14" s="139"/>
      <c r="K14" s="139"/>
      <c r="L14" s="139"/>
      <c r="M14" s="139"/>
      <c r="N14" s="139"/>
      <c r="O14" s="139"/>
      <c r="P14" s="139"/>
      <c r="Q14" s="139"/>
      <c r="R14" s="156"/>
      <c r="S14" s="156"/>
      <c r="T14" s="139"/>
      <c r="U14" s="139"/>
      <c r="V14" s="139"/>
      <c r="W14" s="142"/>
      <c r="X14" s="157"/>
      <c r="Y14" s="157"/>
    </row>
    <row r="15" spans="1:149" ht="42" customHeight="1" x14ac:dyDescent="0.2">
      <c r="A15" s="337" t="s">
        <v>159</v>
      </c>
      <c r="B15" s="337" t="s">
        <v>160</v>
      </c>
      <c r="C15" s="357"/>
      <c r="D15" s="145"/>
      <c r="E15" s="146" t="s">
        <v>156</v>
      </c>
      <c r="F15" s="122" t="s">
        <v>157</v>
      </c>
      <c r="G15" s="122"/>
      <c r="H15" s="358"/>
      <c r="I15" s="159" t="s">
        <v>259</v>
      </c>
      <c r="J15" s="125">
        <v>41059</v>
      </c>
      <c r="K15" s="125">
        <v>41061</v>
      </c>
      <c r="L15" s="125">
        <f>K15+$L$8</f>
        <v>41076</v>
      </c>
      <c r="M15" s="126">
        <f>L15+$M$8</f>
        <v>41086</v>
      </c>
      <c r="N15" s="125">
        <f>M15+$N$8</f>
        <v>41146</v>
      </c>
      <c r="O15" s="125">
        <f>N15+$O$8</f>
        <v>41206</v>
      </c>
      <c r="P15" s="125">
        <f>O15+$P$8</f>
        <v>41216</v>
      </c>
      <c r="Q15" s="125">
        <f>P15+$Q$8</f>
        <v>41231</v>
      </c>
      <c r="R15" s="160"/>
      <c r="S15" s="159"/>
      <c r="T15" s="125">
        <f>Q15+$T$8</f>
        <v>41261</v>
      </c>
      <c r="U15" s="125">
        <f>W15</f>
        <v>41831</v>
      </c>
      <c r="V15" s="125">
        <f>T15+$V$8</f>
        <v>41291</v>
      </c>
      <c r="W15" s="125">
        <f>V15+W8</f>
        <v>41831</v>
      </c>
      <c r="X15" s="161"/>
      <c r="Y15" s="161"/>
    </row>
    <row r="16" spans="1:149" ht="42" customHeight="1" x14ac:dyDescent="0.2">
      <c r="A16" s="338"/>
      <c r="B16" s="341"/>
      <c r="C16" s="344"/>
      <c r="D16" s="145"/>
      <c r="E16" s="162"/>
      <c r="F16" s="135"/>
      <c r="G16" s="135"/>
      <c r="H16" s="359"/>
      <c r="I16" s="136"/>
      <c r="J16" s="163">
        <v>41061</v>
      </c>
      <c r="K16" s="163" t="s">
        <v>266</v>
      </c>
      <c r="L16" s="163">
        <v>41107</v>
      </c>
      <c r="M16" s="163">
        <v>41108</v>
      </c>
      <c r="N16" s="163">
        <v>41148</v>
      </c>
      <c r="O16" s="163">
        <v>41285</v>
      </c>
      <c r="P16" s="163"/>
      <c r="Q16" s="163"/>
      <c r="R16" s="164" t="s">
        <v>263</v>
      </c>
      <c r="S16" s="165" t="s">
        <v>264</v>
      </c>
      <c r="T16" s="163">
        <v>41355</v>
      </c>
      <c r="U16" s="163"/>
      <c r="V16" s="163">
        <v>41379</v>
      </c>
      <c r="W16" s="166"/>
      <c r="X16" s="161"/>
      <c r="Y16" s="161"/>
    </row>
    <row r="17" spans="1:25" ht="84" customHeight="1" x14ac:dyDescent="0.2">
      <c r="A17" s="167" t="s">
        <v>159</v>
      </c>
      <c r="B17" s="118" t="s">
        <v>258</v>
      </c>
      <c r="C17" s="119"/>
      <c r="D17" s="168"/>
      <c r="E17" s="146" t="s">
        <v>4</v>
      </c>
      <c r="F17" s="122" t="s">
        <v>157</v>
      </c>
      <c r="G17" s="122"/>
      <c r="H17" s="169"/>
      <c r="I17" s="123" t="s">
        <v>259</v>
      </c>
      <c r="J17" s="125">
        <v>41214</v>
      </c>
      <c r="K17" s="125" t="s">
        <v>243</v>
      </c>
      <c r="L17" s="125" t="s">
        <v>243</v>
      </c>
      <c r="M17" s="126">
        <f>J17+7</f>
        <v>41221</v>
      </c>
      <c r="N17" s="125">
        <f>M17+$N$8</f>
        <v>41281</v>
      </c>
      <c r="O17" s="125">
        <f>N17+$O$8</f>
        <v>41341</v>
      </c>
      <c r="P17" s="125" t="s">
        <v>243</v>
      </c>
      <c r="Q17" s="125" t="s">
        <v>243</v>
      </c>
      <c r="R17" s="160"/>
      <c r="S17" s="159"/>
      <c r="T17" s="125">
        <f>O17+30</f>
        <v>41371</v>
      </c>
      <c r="U17" s="125">
        <f>W17</f>
        <v>41941</v>
      </c>
      <c r="V17" s="125">
        <f>T17+$V$8</f>
        <v>41401</v>
      </c>
      <c r="W17" s="125">
        <f>V17+W8</f>
        <v>41941</v>
      </c>
      <c r="X17" s="161"/>
      <c r="Y17" s="161"/>
    </row>
    <row r="18" spans="1:25" x14ac:dyDescent="0.2">
      <c r="A18" s="170"/>
      <c r="B18" s="131"/>
      <c r="C18" s="132"/>
      <c r="D18" s="133"/>
      <c r="E18" s="162"/>
      <c r="F18" s="135"/>
      <c r="G18" s="135"/>
      <c r="H18" s="135"/>
      <c r="I18" s="136" t="s">
        <v>144</v>
      </c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61"/>
      <c r="Y18" s="161"/>
    </row>
    <row r="19" spans="1:25" x14ac:dyDescent="0.2">
      <c r="A19" s="172" t="s">
        <v>161</v>
      </c>
      <c r="B19" s="173"/>
      <c r="C19" s="172"/>
      <c r="D19" s="174"/>
      <c r="E19" s="175"/>
      <c r="F19" s="174"/>
      <c r="G19" s="174"/>
      <c r="H19" s="174"/>
      <c r="I19" s="176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</row>
    <row r="20" spans="1:25" ht="13.5" x14ac:dyDescent="0.25">
      <c r="A20" s="178" t="s">
        <v>162</v>
      </c>
      <c r="B20" s="178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</row>
    <row r="21" spans="1:25" ht="13.5" x14ac:dyDescent="0.25">
      <c r="A21" s="178" t="s">
        <v>163</v>
      </c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</row>
    <row r="22" spans="1:25" ht="13.5" x14ac:dyDescent="0.25">
      <c r="A22" s="178"/>
      <c r="B22" s="178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</row>
    <row r="23" spans="1:25" ht="13.5" x14ac:dyDescent="0.25">
      <c r="A23" s="178"/>
      <c r="B23" s="178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</row>
    <row r="24" spans="1:25" ht="18" x14ac:dyDescent="0.25">
      <c r="A24" s="82" t="s">
        <v>122</v>
      </c>
      <c r="B24" s="82"/>
      <c r="C24" s="82"/>
      <c r="D24" s="82" t="s">
        <v>164</v>
      </c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</row>
    <row r="25" spans="1:25" ht="13.5" x14ac:dyDescent="0.25">
      <c r="A25" s="178"/>
      <c r="B25" s="178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</row>
    <row r="27" spans="1:25" s="94" customFormat="1" ht="25.5" customHeight="1" x14ac:dyDescent="0.2">
      <c r="A27" s="352" t="s">
        <v>124</v>
      </c>
      <c r="B27" s="352" t="s">
        <v>125</v>
      </c>
      <c r="C27" s="339" t="s">
        <v>126</v>
      </c>
      <c r="D27" s="86" t="s">
        <v>127</v>
      </c>
      <c r="E27" s="86" t="s">
        <v>128</v>
      </c>
      <c r="F27" s="339" t="s">
        <v>129</v>
      </c>
      <c r="G27" s="339" t="s">
        <v>130</v>
      </c>
      <c r="H27" s="339" t="s">
        <v>131</v>
      </c>
      <c r="I27" s="86" t="s">
        <v>132</v>
      </c>
      <c r="J27" s="339" t="s">
        <v>133</v>
      </c>
      <c r="K27" s="360" t="s">
        <v>134</v>
      </c>
      <c r="L27" s="361"/>
      <c r="M27" s="87" t="s">
        <v>135</v>
      </c>
      <c r="N27" s="339" t="s">
        <v>136</v>
      </c>
      <c r="O27" s="88"/>
      <c r="P27" s="89" t="s">
        <v>137</v>
      </c>
      <c r="Q27" s="90"/>
      <c r="R27" s="339" t="s">
        <v>138</v>
      </c>
      <c r="S27" s="87" t="s">
        <v>139</v>
      </c>
      <c r="T27" s="339" t="s">
        <v>140</v>
      </c>
      <c r="U27" s="86" t="s">
        <v>141</v>
      </c>
      <c r="V27" s="91" t="s">
        <v>142</v>
      </c>
      <c r="W27" s="91"/>
      <c r="X27" s="92"/>
      <c r="Y27" s="93"/>
    </row>
    <row r="28" spans="1:25" s="94" customFormat="1" ht="25.5" x14ac:dyDescent="0.2">
      <c r="A28" s="353"/>
      <c r="B28" s="353"/>
      <c r="C28" s="354"/>
      <c r="D28" s="95" t="s">
        <v>143</v>
      </c>
      <c r="E28" s="95"/>
      <c r="F28" s="338"/>
      <c r="G28" s="338"/>
      <c r="H28" s="338"/>
      <c r="I28" s="96" t="s">
        <v>144</v>
      </c>
      <c r="J28" s="338"/>
      <c r="K28" s="91" t="s">
        <v>145</v>
      </c>
      <c r="L28" s="91" t="s">
        <v>146</v>
      </c>
      <c r="M28" s="97" t="s">
        <v>147</v>
      </c>
      <c r="N28" s="338"/>
      <c r="O28" s="98" t="s">
        <v>133</v>
      </c>
      <c r="P28" s="91" t="s">
        <v>148</v>
      </c>
      <c r="Q28" s="91" t="s">
        <v>146</v>
      </c>
      <c r="R28" s="338"/>
      <c r="S28" s="99" t="s">
        <v>147</v>
      </c>
      <c r="T28" s="338"/>
      <c r="U28" s="100" t="s">
        <v>149</v>
      </c>
      <c r="V28" s="91" t="s">
        <v>150</v>
      </c>
      <c r="W28" s="91" t="s">
        <v>151</v>
      </c>
      <c r="X28" s="99" t="s">
        <v>152</v>
      </c>
      <c r="Y28" s="99" t="s">
        <v>153</v>
      </c>
    </row>
    <row r="29" spans="1:25" s="94" customFormat="1" x14ac:dyDescent="0.2">
      <c r="A29" s="101"/>
      <c r="B29" s="101"/>
      <c r="C29" s="102"/>
      <c r="D29" s="103"/>
      <c r="E29" s="103"/>
      <c r="F29" s="104"/>
      <c r="G29" s="104"/>
      <c r="H29" s="104"/>
      <c r="I29" s="105"/>
      <c r="J29" s="104"/>
      <c r="K29" s="86">
        <v>7</v>
      </c>
      <c r="L29" s="106">
        <v>15</v>
      </c>
      <c r="M29" s="107">
        <v>10</v>
      </c>
      <c r="N29" s="108">
        <v>60</v>
      </c>
      <c r="O29" s="108">
        <v>60</v>
      </c>
      <c r="P29" s="86">
        <v>10</v>
      </c>
      <c r="Q29" s="87">
        <v>15</v>
      </c>
      <c r="R29" s="104"/>
      <c r="S29" s="109"/>
      <c r="T29" s="108">
        <v>30</v>
      </c>
      <c r="U29" s="108"/>
      <c r="V29" s="106">
        <v>30</v>
      </c>
      <c r="W29" s="86">
        <f>18*30</f>
        <v>540</v>
      </c>
      <c r="X29" s="110"/>
      <c r="Y29" s="93"/>
    </row>
    <row r="30" spans="1:25" s="94" customFormat="1" x14ac:dyDescent="0.2">
      <c r="A30" s="101"/>
      <c r="B30" s="101"/>
      <c r="C30" s="102"/>
      <c r="D30" s="103"/>
      <c r="E30" s="103"/>
      <c r="F30" s="104"/>
      <c r="G30" s="104"/>
      <c r="H30" s="104"/>
      <c r="I30" s="105"/>
      <c r="J30" s="111"/>
      <c r="K30" s="86"/>
      <c r="L30" s="106"/>
      <c r="M30" s="107"/>
      <c r="N30" s="104"/>
      <c r="O30" s="104"/>
      <c r="P30" s="86"/>
      <c r="Q30" s="87"/>
      <c r="R30" s="104"/>
      <c r="S30" s="109"/>
      <c r="T30" s="104"/>
      <c r="U30" s="104"/>
      <c r="V30" s="112">
        <v>120</v>
      </c>
      <c r="W30" s="86"/>
      <c r="X30" s="113"/>
      <c r="Y30" s="114"/>
    </row>
    <row r="31" spans="1:25" s="94" customFormat="1" x14ac:dyDescent="0.2">
      <c r="A31" s="101"/>
      <c r="B31" s="101"/>
      <c r="C31" s="102"/>
      <c r="D31" s="103"/>
      <c r="E31" s="103"/>
      <c r="F31" s="104"/>
      <c r="G31" s="104"/>
      <c r="H31" s="104"/>
      <c r="I31" s="105"/>
      <c r="J31" s="115"/>
      <c r="K31" s="86"/>
      <c r="L31" s="106"/>
      <c r="M31" s="107"/>
      <c r="N31" s="104"/>
      <c r="O31" s="104"/>
      <c r="P31" s="86"/>
      <c r="Q31" s="87"/>
      <c r="R31" s="104"/>
      <c r="S31" s="109"/>
      <c r="T31" s="104"/>
      <c r="U31" s="104"/>
      <c r="V31" s="112">
        <v>150</v>
      </c>
      <c r="W31" s="86"/>
      <c r="X31" s="116"/>
      <c r="Y31" s="117"/>
    </row>
    <row r="32" spans="1:25" s="130" customFormat="1" ht="60" customHeight="1" x14ac:dyDescent="0.2">
      <c r="A32" s="118" t="s">
        <v>165</v>
      </c>
      <c r="B32" s="180" t="s">
        <v>166</v>
      </c>
      <c r="C32" s="180" t="s">
        <v>167</v>
      </c>
      <c r="D32" s="120"/>
      <c r="E32" s="121" t="s">
        <v>156</v>
      </c>
      <c r="F32" s="122" t="s">
        <v>157</v>
      </c>
      <c r="G32" s="122" t="s">
        <v>158</v>
      </c>
      <c r="H32" s="181"/>
      <c r="I32" s="182" t="s">
        <v>16</v>
      </c>
      <c r="J32" s="124">
        <v>39005</v>
      </c>
      <c r="K32" s="125">
        <f>J32+$K$8</f>
        <v>39012</v>
      </c>
      <c r="L32" s="125">
        <f>K32+$L$8</f>
        <v>39027</v>
      </c>
      <c r="M32" s="126">
        <f>L32+$M$8</f>
        <v>39037</v>
      </c>
      <c r="N32" s="125">
        <f>M32+$N$8</f>
        <v>39097</v>
      </c>
      <c r="O32" s="125">
        <f>N32+$O$8</f>
        <v>39157</v>
      </c>
      <c r="P32" s="125">
        <f>O32+$P$8</f>
        <v>39167</v>
      </c>
      <c r="Q32" s="125">
        <f>P32+$Q$8</f>
        <v>39182</v>
      </c>
      <c r="R32" s="128"/>
      <c r="S32" s="128"/>
      <c r="T32" s="125">
        <f>Q32+$T$8</f>
        <v>39212</v>
      </c>
      <c r="U32" s="125"/>
      <c r="V32" s="125">
        <f>T32+$V$8</f>
        <v>39242</v>
      </c>
      <c r="W32" s="128">
        <f>V32+$W$8</f>
        <v>39782</v>
      </c>
      <c r="X32" s="157" t="s">
        <v>168</v>
      </c>
      <c r="Y32" s="157"/>
    </row>
    <row r="33" spans="1:43" s="130" customFormat="1" ht="24" x14ac:dyDescent="0.2">
      <c r="A33" s="183"/>
      <c r="B33" s="184"/>
      <c r="C33" s="144"/>
      <c r="D33" s="145"/>
      <c r="E33" s="146"/>
      <c r="F33" s="147"/>
      <c r="G33" s="147"/>
      <c r="H33" s="135"/>
      <c r="I33" s="155" t="s">
        <v>144</v>
      </c>
      <c r="J33" s="139">
        <v>39076</v>
      </c>
      <c r="K33" s="139">
        <v>39079</v>
      </c>
      <c r="L33" s="139" t="s">
        <v>169</v>
      </c>
      <c r="M33" s="139">
        <v>39097</v>
      </c>
      <c r="N33" s="139">
        <v>39141</v>
      </c>
      <c r="O33" s="139">
        <v>39289</v>
      </c>
      <c r="P33" s="139">
        <v>39195</v>
      </c>
      <c r="Q33" s="139" t="s">
        <v>170</v>
      </c>
      <c r="R33" s="185" t="s">
        <v>171</v>
      </c>
      <c r="S33" s="156" t="s">
        <v>172</v>
      </c>
      <c r="T33" s="139">
        <v>39331</v>
      </c>
      <c r="U33" s="139"/>
      <c r="V33" s="139">
        <v>39401</v>
      </c>
      <c r="W33" s="186" t="s">
        <v>173</v>
      </c>
      <c r="X33" s="157" t="s">
        <v>174</v>
      </c>
      <c r="Y33" s="129" t="s">
        <v>175</v>
      </c>
      <c r="Z33" s="187"/>
    </row>
    <row r="34" spans="1:43" s="130" customFormat="1" ht="67.5" customHeight="1" x14ac:dyDescent="0.2">
      <c r="A34" s="337" t="s">
        <v>176</v>
      </c>
      <c r="B34" s="118" t="s">
        <v>177</v>
      </c>
      <c r="C34" s="188" t="s">
        <v>178</v>
      </c>
      <c r="D34" s="349"/>
      <c r="E34" s="121" t="s">
        <v>156</v>
      </c>
      <c r="F34" s="122" t="s">
        <v>157</v>
      </c>
      <c r="G34" s="122" t="s">
        <v>158</v>
      </c>
      <c r="H34" s="181"/>
      <c r="I34" s="182" t="s">
        <v>16</v>
      </c>
      <c r="J34" s="125">
        <v>39448</v>
      </c>
      <c r="K34" s="125">
        <f>J34+$K$8</f>
        <v>39455</v>
      </c>
      <c r="L34" s="125">
        <f>K34+$L$8</f>
        <v>39470</v>
      </c>
      <c r="M34" s="126">
        <f>L34+$M$8</f>
        <v>39480</v>
      </c>
      <c r="N34" s="125">
        <f>M34+$N$8</f>
        <v>39540</v>
      </c>
      <c r="O34" s="125">
        <v>39452</v>
      </c>
      <c r="P34" s="125">
        <f>O34+$P$8</f>
        <v>39462</v>
      </c>
      <c r="Q34" s="125">
        <f>P34+$Q$8</f>
        <v>39477</v>
      </c>
      <c r="R34" s="128"/>
      <c r="S34" s="128"/>
      <c r="T34" s="125">
        <f>Q34+$T$8</f>
        <v>39507</v>
      </c>
      <c r="U34" s="125"/>
      <c r="V34" s="125">
        <f>T34+$V$8</f>
        <v>39537</v>
      </c>
      <c r="W34" s="128">
        <f>V34+730</f>
        <v>40267</v>
      </c>
      <c r="X34" s="157" t="s">
        <v>179</v>
      </c>
      <c r="Y34" s="157"/>
    </row>
    <row r="35" spans="1:43" s="130" customFormat="1" ht="19.5" customHeight="1" x14ac:dyDescent="0.2">
      <c r="A35" s="348"/>
      <c r="B35" s="189"/>
      <c r="C35" s="132"/>
      <c r="D35" s="350"/>
      <c r="E35" s="146"/>
      <c r="F35" s="147"/>
      <c r="G35" s="147"/>
      <c r="H35" s="147"/>
      <c r="I35" s="155" t="s">
        <v>144</v>
      </c>
      <c r="J35" s="138">
        <v>39269</v>
      </c>
      <c r="K35" s="139">
        <v>39303</v>
      </c>
      <c r="L35" s="139">
        <v>39308</v>
      </c>
      <c r="M35" s="139">
        <v>39314</v>
      </c>
      <c r="N35" s="139">
        <v>39358</v>
      </c>
      <c r="O35" s="139">
        <v>39483</v>
      </c>
      <c r="P35" s="139">
        <v>39479</v>
      </c>
      <c r="Q35" s="139">
        <v>39492</v>
      </c>
      <c r="R35" s="190" t="s">
        <v>180</v>
      </c>
      <c r="S35" s="190" t="s">
        <v>180</v>
      </c>
      <c r="T35" s="138" t="s">
        <v>180</v>
      </c>
      <c r="U35" s="138"/>
      <c r="V35" s="138" t="s">
        <v>180</v>
      </c>
      <c r="W35" s="190" t="s">
        <v>180</v>
      </c>
      <c r="X35" s="157"/>
      <c r="Y35" s="157"/>
    </row>
    <row r="36" spans="1:43" s="130" customFormat="1" ht="67.5" customHeight="1" x14ac:dyDescent="0.2">
      <c r="A36" s="348"/>
      <c r="B36" s="118" t="s">
        <v>181</v>
      </c>
      <c r="C36" s="188" t="s">
        <v>178</v>
      </c>
      <c r="D36" s="350"/>
      <c r="E36" s="121" t="s">
        <v>156</v>
      </c>
      <c r="F36" s="122" t="s">
        <v>157</v>
      </c>
      <c r="G36" s="122" t="s">
        <v>158</v>
      </c>
      <c r="H36" s="181"/>
      <c r="I36" s="182" t="s">
        <v>16</v>
      </c>
      <c r="J36" s="125">
        <v>39448</v>
      </c>
      <c r="K36" s="125">
        <f>J36+$K$8</f>
        <v>39455</v>
      </c>
      <c r="L36" s="125">
        <f>K36+$L$8</f>
        <v>39470</v>
      </c>
      <c r="M36" s="126">
        <f>L36+$M$8</f>
        <v>39480</v>
      </c>
      <c r="N36" s="125">
        <f>M36+$N$8</f>
        <v>39540</v>
      </c>
      <c r="O36" s="125">
        <v>39452</v>
      </c>
      <c r="P36" s="125">
        <f>O36+$P$8</f>
        <v>39462</v>
      </c>
      <c r="Q36" s="125">
        <f>P36+$Q$8</f>
        <v>39477</v>
      </c>
      <c r="R36" s="128"/>
      <c r="S36" s="128"/>
      <c r="T36" s="125">
        <f>Q36+$T$8</f>
        <v>39507</v>
      </c>
      <c r="U36" s="125"/>
      <c r="V36" s="125">
        <f>T36+$V$8</f>
        <v>39537</v>
      </c>
      <c r="W36" s="128">
        <f>V36+730</f>
        <v>40267</v>
      </c>
      <c r="X36" s="157" t="s">
        <v>182</v>
      </c>
      <c r="Y36" s="157"/>
    </row>
    <row r="37" spans="1:43" s="130" customFormat="1" ht="19.5" customHeight="1" x14ac:dyDescent="0.2">
      <c r="A37" s="348"/>
      <c r="B37" s="189"/>
      <c r="C37" s="132"/>
      <c r="D37" s="350"/>
      <c r="E37" s="146"/>
      <c r="F37" s="147"/>
      <c r="G37" s="147"/>
      <c r="H37" s="147"/>
      <c r="I37" s="155" t="s">
        <v>144</v>
      </c>
      <c r="J37" s="138">
        <v>39269</v>
      </c>
      <c r="K37" s="139">
        <v>39303</v>
      </c>
      <c r="L37" s="139">
        <v>39308</v>
      </c>
      <c r="M37" s="139">
        <v>39314</v>
      </c>
      <c r="N37" s="139">
        <v>39358</v>
      </c>
      <c r="O37" s="139">
        <v>39483</v>
      </c>
      <c r="P37" s="139">
        <v>39479</v>
      </c>
      <c r="Q37" s="139">
        <v>39492</v>
      </c>
      <c r="R37" s="190" t="s">
        <v>180</v>
      </c>
      <c r="S37" s="190" t="s">
        <v>180</v>
      </c>
      <c r="T37" s="138" t="s">
        <v>180</v>
      </c>
      <c r="U37" s="138"/>
      <c r="V37" s="138" t="s">
        <v>180</v>
      </c>
      <c r="W37" s="190" t="s">
        <v>180</v>
      </c>
      <c r="X37" s="157"/>
      <c r="Y37" s="157"/>
      <c r="AQ37" s="130">
        <f>360/30</f>
        <v>12</v>
      </c>
    </row>
    <row r="38" spans="1:43" s="130" customFormat="1" ht="67.5" customHeight="1" x14ac:dyDescent="0.2">
      <c r="A38" s="348"/>
      <c r="B38" s="118" t="s">
        <v>183</v>
      </c>
      <c r="C38" s="188" t="s">
        <v>178</v>
      </c>
      <c r="D38" s="350"/>
      <c r="E38" s="121" t="s">
        <v>156</v>
      </c>
      <c r="F38" s="122" t="s">
        <v>157</v>
      </c>
      <c r="G38" s="122" t="s">
        <v>158</v>
      </c>
      <c r="H38" s="181"/>
      <c r="I38" s="182" t="s">
        <v>16</v>
      </c>
      <c r="J38" s="125">
        <v>39448</v>
      </c>
      <c r="K38" s="125">
        <f>J38+$K$8</f>
        <v>39455</v>
      </c>
      <c r="L38" s="125">
        <f>K38+$L$8</f>
        <v>39470</v>
      </c>
      <c r="M38" s="126">
        <f>L38+$M$8</f>
        <v>39480</v>
      </c>
      <c r="N38" s="125">
        <f>M38+$N$8</f>
        <v>39540</v>
      </c>
      <c r="O38" s="125">
        <v>39452</v>
      </c>
      <c r="P38" s="125">
        <f>O38+$P$8</f>
        <v>39462</v>
      </c>
      <c r="Q38" s="125">
        <f>P38+$Q$8</f>
        <v>39477</v>
      </c>
      <c r="R38" s="128"/>
      <c r="S38" s="128"/>
      <c r="T38" s="125">
        <f>Q38+$T$8</f>
        <v>39507</v>
      </c>
      <c r="U38" s="125"/>
      <c r="V38" s="125">
        <f>T38+$V$8</f>
        <v>39537</v>
      </c>
      <c r="W38" s="128">
        <f>V38+730</f>
        <v>40267</v>
      </c>
      <c r="X38" s="157" t="s">
        <v>182</v>
      </c>
      <c r="Y38" s="157"/>
    </row>
    <row r="39" spans="1:43" s="130" customFormat="1" ht="24" x14ac:dyDescent="0.2">
      <c r="A39" s="338"/>
      <c r="B39" s="189"/>
      <c r="C39" s="132"/>
      <c r="D39" s="351"/>
      <c r="E39" s="146"/>
      <c r="F39" s="147"/>
      <c r="G39" s="147"/>
      <c r="H39" s="147"/>
      <c r="I39" s="155" t="s">
        <v>144</v>
      </c>
      <c r="J39" s="138">
        <v>39269</v>
      </c>
      <c r="K39" s="139">
        <v>39303</v>
      </c>
      <c r="L39" s="139">
        <v>39308</v>
      </c>
      <c r="M39" s="139">
        <v>39314</v>
      </c>
      <c r="N39" s="139">
        <v>39358</v>
      </c>
      <c r="O39" s="139">
        <v>39483</v>
      </c>
      <c r="P39" s="139" t="s">
        <v>184</v>
      </c>
      <c r="Q39" s="139">
        <v>39492</v>
      </c>
      <c r="R39" s="191">
        <v>1249400</v>
      </c>
      <c r="S39" s="190" t="s">
        <v>185</v>
      </c>
      <c r="T39" s="139">
        <v>39514</v>
      </c>
      <c r="U39" s="139"/>
      <c r="V39" s="139">
        <v>39551</v>
      </c>
      <c r="W39" s="186" t="s">
        <v>186</v>
      </c>
      <c r="X39" s="157" t="s">
        <v>187</v>
      </c>
      <c r="Y39" s="157"/>
    </row>
    <row r="40" spans="1:43" s="130" customFormat="1" ht="67.5" customHeight="1" x14ac:dyDescent="0.2">
      <c r="A40" s="337" t="s">
        <v>188</v>
      </c>
      <c r="B40" s="118" t="s">
        <v>189</v>
      </c>
      <c r="C40" s="188" t="s">
        <v>190</v>
      </c>
      <c r="D40" s="184"/>
      <c r="E40" s="121" t="s">
        <v>156</v>
      </c>
      <c r="F40" s="122" t="s">
        <v>157</v>
      </c>
      <c r="G40" s="122" t="s">
        <v>158</v>
      </c>
      <c r="H40" s="181"/>
      <c r="I40" s="182" t="s">
        <v>16</v>
      </c>
      <c r="J40" s="125">
        <v>39448</v>
      </c>
      <c r="K40" s="125">
        <f>J40+$K$8</f>
        <v>39455</v>
      </c>
      <c r="L40" s="125">
        <f>K40+$L$8</f>
        <v>39470</v>
      </c>
      <c r="M40" s="126">
        <f>L40+$M$8</f>
        <v>39480</v>
      </c>
      <c r="N40" s="125">
        <f>M40+$N$8</f>
        <v>39540</v>
      </c>
      <c r="O40" s="125">
        <v>39452</v>
      </c>
      <c r="P40" s="125">
        <f>O40+$P$8</f>
        <v>39462</v>
      </c>
      <c r="Q40" s="125">
        <f>P40+$Q$8</f>
        <v>39477</v>
      </c>
      <c r="R40" s="128"/>
      <c r="S40" s="128"/>
      <c r="T40" s="125">
        <f>Q40+$T$8</f>
        <v>39507</v>
      </c>
      <c r="U40" s="125"/>
      <c r="V40" s="125">
        <f>T40+$V$8</f>
        <v>39537</v>
      </c>
      <c r="W40" s="128">
        <f>V40+730</f>
        <v>40267</v>
      </c>
      <c r="X40" s="157" t="s">
        <v>191</v>
      </c>
      <c r="Y40" s="157"/>
    </row>
    <row r="41" spans="1:43" s="130" customFormat="1" ht="19.5" customHeight="1" x14ac:dyDescent="0.2">
      <c r="A41" s="340"/>
      <c r="B41" s="189"/>
      <c r="C41" s="132"/>
      <c r="D41" s="184"/>
      <c r="E41" s="146"/>
      <c r="F41" s="147"/>
      <c r="G41" s="147"/>
      <c r="H41" s="147"/>
      <c r="I41" s="155" t="s">
        <v>144</v>
      </c>
      <c r="J41" s="138">
        <v>39539</v>
      </c>
      <c r="K41" s="139">
        <v>39549</v>
      </c>
      <c r="L41" s="139">
        <v>39549</v>
      </c>
      <c r="M41" s="139">
        <v>39549</v>
      </c>
      <c r="N41" s="139">
        <v>39589</v>
      </c>
      <c r="O41" s="139">
        <v>39637</v>
      </c>
      <c r="P41" s="139">
        <v>39643</v>
      </c>
      <c r="Q41" s="139">
        <v>39645</v>
      </c>
      <c r="R41" s="191">
        <v>1144850</v>
      </c>
      <c r="S41" s="190" t="s">
        <v>192</v>
      </c>
      <c r="T41" s="138">
        <v>39664</v>
      </c>
      <c r="U41" s="138"/>
      <c r="V41" s="138">
        <v>39672</v>
      </c>
      <c r="W41" s="190"/>
      <c r="X41" s="157" t="s">
        <v>191</v>
      </c>
      <c r="Y41" s="157"/>
    </row>
    <row r="42" spans="1:43" s="130" customFormat="1" ht="67.5" customHeight="1" x14ac:dyDescent="0.2">
      <c r="A42" s="340"/>
      <c r="B42" s="118" t="s">
        <v>181</v>
      </c>
      <c r="C42" s="188" t="s">
        <v>190</v>
      </c>
      <c r="D42" s="184"/>
      <c r="E42" s="121" t="s">
        <v>156</v>
      </c>
      <c r="F42" s="122" t="s">
        <v>157</v>
      </c>
      <c r="G42" s="122" t="s">
        <v>158</v>
      </c>
      <c r="H42" s="181"/>
      <c r="I42" s="182" t="s">
        <v>16</v>
      </c>
      <c r="J42" s="125">
        <v>39448</v>
      </c>
      <c r="K42" s="125">
        <f>J42+$K$8</f>
        <v>39455</v>
      </c>
      <c r="L42" s="125">
        <f>K42+$L$8</f>
        <v>39470</v>
      </c>
      <c r="M42" s="126">
        <f>L42+$M$8</f>
        <v>39480</v>
      </c>
      <c r="N42" s="125">
        <f>M42+$N$8</f>
        <v>39540</v>
      </c>
      <c r="O42" s="125">
        <v>39452</v>
      </c>
      <c r="P42" s="125">
        <f>O42+$P$8</f>
        <v>39462</v>
      </c>
      <c r="Q42" s="125">
        <f>P42+$Q$8</f>
        <v>39477</v>
      </c>
      <c r="R42" s="128"/>
      <c r="S42" s="128"/>
      <c r="T42" s="125">
        <f>Q42+$T$8</f>
        <v>39507</v>
      </c>
      <c r="U42" s="125"/>
      <c r="V42" s="125">
        <f>T42+$V$8</f>
        <v>39537</v>
      </c>
      <c r="W42" s="128">
        <f>V42+730</f>
        <v>40267</v>
      </c>
      <c r="X42" s="157" t="s">
        <v>193</v>
      </c>
      <c r="Y42" s="157"/>
    </row>
    <row r="43" spans="1:43" s="130" customFormat="1" ht="24" x14ac:dyDescent="0.2">
      <c r="A43" s="341"/>
      <c r="B43" s="189"/>
      <c r="C43" s="132"/>
      <c r="D43" s="184"/>
      <c r="E43" s="146"/>
      <c r="F43" s="147"/>
      <c r="G43" s="147"/>
      <c r="H43" s="147"/>
      <c r="I43" s="155" t="s">
        <v>144</v>
      </c>
      <c r="J43" s="138">
        <v>39539</v>
      </c>
      <c r="K43" s="139">
        <v>39549</v>
      </c>
      <c r="L43" s="139">
        <v>39549</v>
      </c>
      <c r="M43" s="139">
        <v>39552</v>
      </c>
      <c r="N43" s="139">
        <v>39589</v>
      </c>
      <c r="O43" s="139">
        <v>39637</v>
      </c>
      <c r="P43" s="139">
        <v>39643</v>
      </c>
      <c r="Q43" s="139">
        <v>39645</v>
      </c>
      <c r="R43" s="191">
        <v>421747.16600000003</v>
      </c>
      <c r="S43" s="190" t="s">
        <v>194</v>
      </c>
      <c r="T43" s="138">
        <v>39692</v>
      </c>
      <c r="U43" s="138"/>
      <c r="V43" s="138"/>
      <c r="W43" s="186" t="s">
        <v>195</v>
      </c>
      <c r="X43" s="157" t="s">
        <v>193</v>
      </c>
      <c r="Y43" s="157"/>
    </row>
    <row r="44" spans="1:43" s="130" customFormat="1" ht="55.5" customHeight="1" x14ac:dyDescent="0.2">
      <c r="A44" s="118" t="s">
        <v>196</v>
      </c>
      <c r="B44" s="118" t="s">
        <v>197</v>
      </c>
      <c r="C44" s="188" t="s">
        <v>198</v>
      </c>
      <c r="D44" s="120"/>
      <c r="E44" s="192" t="s">
        <v>199</v>
      </c>
      <c r="F44" s="122" t="s">
        <v>157</v>
      </c>
      <c r="G44" s="122" t="s">
        <v>158</v>
      </c>
      <c r="H44" s="181"/>
      <c r="I44" s="182" t="s">
        <v>16</v>
      </c>
      <c r="J44" s="124">
        <v>39264</v>
      </c>
      <c r="K44" s="125">
        <f>J44+$K$8</f>
        <v>39271</v>
      </c>
      <c r="L44" s="125">
        <f>K44+$L$8</f>
        <v>39286</v>
      </c>
      <c r="M44" s="126">
        <f>L44+$M$8</f>
        <v>39296</v>
      </c>
      <c r="N44" s="125">
        <f>M44+$N$8</f>
        <v>39356</v>
      </c>
      <c r="O44" s="125">
        <f>N44+$O$8</f>
        <v>39416</v>
      </c>
      <c r="P44" s="125">
        <f>O44+$P$8</f>
        <v>39426</v>
      </c>
      <c r="Q44" s="125">
        <f>P44+$Q$8</f>
        <v>39441</v>
      </c>
      <c r="R44" s="127"/>
      <c r="S44" s="127"/>
      <c r="T44" s="125">
        <v>39421</v>
      </c>
      <c r="U44" s="125"/>
      <c r="V44" s="125">
        <f>T44+$V$8</f>
        <v>39451</v>
      </c>
      <c r="W44" s="128">
        <f>V44+730</f>
        <v>40181</v>
      </c>
      <c r="X44" s="157" t="s">
        <v>200</v>
      </c>
      <c r="Y44" s="157"/>
    </row>
    <row r="45" spans="1:43" s="130" customFormat="1" ht="24" customHeight="1" x14ac:dyDescent="0.2">
      <c r="A45" s="340"/>
      <c r="B45" s="189"/>
      <c r="C45" s="132"/>
      <c r="D45" s="145"/>
      <c r="E45" s="193"/>
      <c r="F45" s="147"/>
      <c r="G45" s="147"/>
      <c r="H45" s="147"/>
      <c r="I45" s="155" t="s">
        <v>144</v>
      </c>
      <c r="J45" s="138">
        <v>39324</v>
      </c>
      <c r="K45" s="139">
        <v>39160</v>
      </c>
      <c r="L45" s="139">
        <v>39324</v>
      </c>
      <c r="M45" s="139">
        <v>39337</v>
      </c>
      <c r="N45" s="139">
        <v>39372</v>
      </c>
      <c r="O45" s="139">
        <v>39405</v>
      </c>
      <c r="P45" s="139">
        <v>39406</v>
      </c>
      <c r="Q45" s="139">
        <v>39407</v>
      </c>
      <c r="R45" s="191">
        <v>3400000</v>
      </c>
      <c r="S45" s="194" t="s">
        <v>201</v>
      </c>
      <c r="T45" s="139">
        <v>39447</v>
      </c>
      <c r="U45" s="139"/>
      <c r="V45" s="139">
        <v>39452</v>
      </c>
      <c r="W45" s="186" t="s">
        <v>202</v>
      </c>
      <c r="X45" s="157" t="s">
        <v>200</v>
      </c>
      <c r="Y45" s="157"/>
      <c r="Z45" s="130">
        <f>210/30</f>
        <v>7</v>
      </c>
    </row>
    <row r="46" spans="1:43" s="130" customFormat="1" ht="55.5" customHeight="1" x14ac:dyDescent="0.2">
      <c r="A46" s="340"/>
      <c r="B46" s="118" t="s">
        <v>203</v>
      </c>
      <c r="C46" s="180" t="s">
        <v>198</v>
      </c>
      <c r="D46" s="120"/>
      <c r="E46" s="192" t="s">
        <v>199</v>
      </c>
      <c r="F46" s="122" t="s">
        <v>157</v>
      </c>
      <c r="G46" s="122" t="s">
        <v>158</v>
      </c>
      <c r="H46" s="181"/>
      <c r="I46" s="182" t="s">
        <v>16</v>
      </c>
      <c r="J46" s="124">
        <v>39264</v>
      </c>
      <c r="K46" s="125">
        <f>J46+$K$8</f>
        <v>39271</v>
      </c>
      <c r="L46" s="125">
        <f>K46+$L$8</f>
        <v>39286</v>
      </c>
      <c r="M46" s="126">
        <f>L46+$M$8</f>
        <v>39296</v>
      </c>
      <c r="N46" s="125">
        <f>M46+$N$8</f>
        <v>39356</v>
      </c>
      <c r="O46" s="125">
        <f>N46+$O$8</f>
        <v>39416</v>
      </c>
      <c r="P46" s="125">
        <f>O46+$P$8</f>
        <v>39426</v>
      </c>
      <c r="Q46" s="125">
        <f>P46+$Q$8</f>
        <v>39441</v>
      </c>
      <c r="R46" s="127"/>
      <c r="S46" s="127"/>
      <c r="T46" s="125">
        <v>39421</v>
      </c>
      <c r="U46" s="125"/>
      <c r="V46" s="125">
        <f>T46+$V$8</f>
        <v>39451</v>
      </c>
      <c r="W46" s="128">
        <f>V46+730</f>
        <v>40181</v>
      </c>
      <c r="X46" s="195" t="s">
        <v>182</v>
      </c>
      <c r="Y46" s="157"/>
    </row>
    <row r="47" spans="1:43" s="130" customFormat="1" ht="24.75" customHeight="1" x14ac:dyDescent="0.2">
      <c r="A47" s="143"/>
      <c r="B47" s="189"/>
      <c r="C47" s="144"/>
      <c r="D47" s="145"/>
      <c r="E47" s="193"/>
      <c r="F47" s="147"/>
      <c r="G47" s="147"/>
      <c r="H47" s="147"/>
      <c r="I47" s="155" t="s">
        <v>144</v>
      </c>
      <c r="J47" s="138">
        <v>39324</v>
      </c>
      <c r="K47" s="139">
        <v>39160</v>
      </c>
      <c r="L47" s="139">
        <v>39324</v>
      </c>
      <c r="M47" s="139">
        <v>39337</v>
      </c>
      <c r="N47" s="139">
        <v>39372</v>
      </c>
      <c r="O47" s="139">
        <v>39405</v>
      </c>
      <c r="P47" s="139">
        <v>39406</v>
      </c>
      <c r="Q47" s="139">
        <v>39407</v>
      </c>
      <c r="R47" s="191">
        <v>800000</v>
      </c>
      <c r="S47" s="194" t="s">
        <v>201</v>
      </c>
      <c r="T47" s="139">
        <v>39447</v>
      </c>
      <c r="U47" s="139"/>
      <c r="V47" s="139">
        <v>39465</v>
      </c>
      <c r="W47" s="186" t="s">
        <v>204</v>
      </c>
      <c r="X47" s="195" t="s">
        <v>182</v>
      </c>
      <c r="Y47" s="157"/>
    </row>
    <row r="48" spans="1:43" s="130" customFormat="1" ht="79.5" customHeight="1" x14ac:dyDescent="0.2">
      <c r="A48" s="196" t="s">
        <v>205</v>
      </c>
      <c r="B48" s="118" t="s">
        <v>206</v>
      </c>
      <c r="C48" s="188" t="s">
        <v>207</v>
      </c>
      <c r="D48" s="120"/>
      <c r="E48" s="158" t="s">
        <v>208</v>
      </c>
      <c r="F48" s="122" t="s">
        <v>157</v>
      </c>
      <c r="G48" s="122" t="s">
        <v>158</v>
      </c>
      <c r="H48" s="181"/>
      <c r="I48" s="182" t="s">
        <v>16</v>
      </c>
      <c r="J48" s="124">
        <v>39873</v>
      </c>
      <c r="K48" s="125">
        <f>J48+$K$8</f>
        <v>39880</v>
      </c>
      <c r="L48" s="125">
        <f>K48+$L$8</f>
        <v>39895</v>
      </c>
      <c r="M48" s="126">
        <f>L48+$M$8</f>
        <v>39905</v>
      </c>
      <c r="N48" s="125">
        <f>M48+$N$8</f>
        <v>39965</v>
      </c>
      <c r="O48" s="125">
        <f>N48+$O$8</f>
        <v>40025</v>
      </c>
      <c r="P48" s="125">
        <f>O48+$P$8</f>
        <v>40035</v>
      </c>
      <c r="Q48" s="125">
        <f>P48+$Q$8</f>
        <v>40050</v>
      </c>
      <c r="R48" s="127"/>
      <c r="S48" s="127"/>
      <c r="T48" s="125">
        <f>Q48+$T$8</f>
        <v>40080</v>
      </c>
      <c r="U48" s="125"/>
      <c r="V48" s="197"/>
      <c r="W48" s="160"/>
      <c r="X48" s="157" t="s">
        <v>209</v>
      </c>
      <c r="Y48" s="157"/>
    </row>
    <row r="49" spans="1:149" s="130" customFormat="1" ht="24.75" customHeight="1" x14ac:dyDescent="0.2">
      <c r="A49" s="198"/>
      <c r="B49" s="131"/>
      <c r="C49" s="199"/>
      <c r="D49" s="133"/>
      <c r="E49" s="200"/>
      <c r="F49" s="135"/>
      <c r="G49" s="201"/>
      <c r="H49" s="135"/>
      <c r="I49" s="202" t="s">
        <v>144</v>
      </c>
      <c r="J49" s="137">
        <v>39896</v>
      </c>
      <c r="K49" s="139">
        <v>39895</v>
      </c>
      <c r="L49" s="139">
        <v>39905</v>
      </c>
      <c r="M49" s="139">
        <v>39906</v>
      </c>
      <c r="N49" s="139">
        <v>39953</v>
      </c>
      <c r="O49" s="139">
        <v>40000</v>
      </c>
      <c r="P49" s="139">
        <v>39987</v>
      </c>
      <c r="Q49" s="139">
        <v>39988</v>
      </c>
      <c r="R49" s="140">
        <v>923000</v>
      </c>
      <c r="S49" s="203" t="s">
        <v>210</v>
      </c>
      <c r="T49" s="139">
        <v>40016</v>
      </c>
      <c r="U49" s="139"/>
      <c r="V49" s="139">
        <v>40050</v>
      </c>
      <c r="W49" s="156"/>
      <c r="X49" s="157" t="s">
        <v>209</v>
      </c>
      <c r="Y49" s="157"/>
    </row>
    <row r="50" spans="1:149" s="154" customFormat="1" ht="78" customHeight="1" x14ac:dyDescent="0.2">
      <c r="A50" s="204" t="s">
        <v>211</v>
      </c>
      <c r="B50" s="143">
        <v>1</v>
      </c>
      <c r="C50" s="188" t="s">
        <v>212</v>
      </c>
      <c r="D50" s="145"/>
      <c r="E50" s="146" t="s">
        <v>156</v>
      </c>
      <c r="F50" s="147" t="s">
        <v>157</v>
      </c>
      <c r="G50" s="147" t="s">
        <v>158</v>
      </c>
      <c r="H50" s="205"/>
      <c r="I50" s="123" t="s">
        <v>16</v>
      </c>
      <c r="J50" s="124">
        <v>39128</v>
      </c>
      <c r="K50" s="125">
        <f>J50+$K$8</f>
        <v>39135</v>
      </c>
      <c r="L50" s="125">
        <f>K50+$L$8</f>
        <v>39150</v>
      </c>
      <c r="M50" s="126">
        <f>L50+$M$8</f>
        <v>39160</v>
      </c>
      <c r="N50" s="125">
        <f>M50+$N$8</f>
        <v>39220</v>
      </c>
      <c r="O50" s="125">
        <f>N50+$O$8</f>
        <v>39280</v>
      </c>
      <c r="P50" s="125">
        <f>O50+$P$8</f>
        <v>39290</v>
      </c>
      <c r="Q50" s="125">
        <f>P50+$Q$8</f>
        <v>39305</v>
      </c>
      <c r="R50" s="127"/>
      <c r="S50" s="127"/>
      <c r="T50" s="125">
        <v>39421</v>
      </c>
      <c r="U50" s="125"/>
      <c r="V50" s="125">
        <f>T50+$V$8</f>
        <v>39451</v>
      </c>
      <c r="W50" s="128"/>
      <c r="X50" s="152" t="s">
        <v>213</v>
      </c>
      <c r="Y50" s="152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</row>
    <row r="51" spans="1:149" s="130" customFormat="1" ht="28.5" customHeight="1" x14ac:dyDescent="0.2">
      <c r="A51" s="206" t="s">
        <v>214</v>
      </c>
      <c r="B51" s="131"/>
      <c r="C51" s="132"/>
      <c r="D51" s="133"/>
      <c r="E51" s="134"/>
      <c r="F51" s="135"/>
      <c r="G51" s="135"/>
      <c r="H51" s="135"/>
      <c r="I51" s="155" t="s">
        <v>144</v>
      </c>
      <c r="J51" s="138">
        <v>39127</v>
      </c>
      <c r="K51" s="139">
        <v>39133</v>
      </c>
      <c r="L51" s="139">
        <v>39140</v>
      </c>
      <c r="M51" s="139">
        <v>39150</v>
      </c>
      <c r="N51" s="139">
        <v>39197</v>
      </c>
      <c r="O51" s="139">
        <v>39379</v>
      </c>
      <c r="P51" s="139">
        <v>39315</v>
      </c>
      <c r="Q51" s="139">
        <v>39323</v>
      </c>
      <c r="R51" s="191" t="s">
        <v>215</v>
      </c>
      <c r="S51" s="203" t="s">
        <v>210</v>
      </c>
      <c r="T51" s="139">
        <v>39462</v>
      </c>
      <c r="U51" s="139"/>
      <c r="V51" s="139">
        <v>39482</v>
      </c>
      <c r="W51" s="142">
        <v>41308</v>
      </c>
      <c r="X51" s="115" t="s">
        <v>216</v>
      </c>
      <c r="Y51" s="129" t="s">
        <v>217</v>
      </c>
    </row>
    <row r="52" spans="1:149" s="130" customFormat="1" ht="80.25" customHeight="1" x14ac:dyDescent="0.2">
      <c r="A52" s="167" t="s">
        <v>159</v>
      </c>
      <c r="B52" s="118" t="s">
        <v>218</v>
      </c>
      <c r="C52" s="342" t="s">
        <v>219</v>
      </c>
      <c r="D52" s="120"/>
      <c r="E52" s="158" t="s">
        <v>156</v>
      </c>
      <c r="F52" s="122" t="s">
        <v>157</v>
      </c>
      <c r="G52" s="122" t="s">
        <v>158</v>
      </c>
      <c r="H52" s="345"/>
      <c r="I52" s="182" t="s">
        <v>16</v>
      </c>
      <c r="J52" s="125">
        <v>39848</v>
      </c>
      <c r="K52" s="125">
        <f>J52+$K$8</f>
        <v>39855</v>
      </c>
      <c r="L52" s="125">
        <f>K52+$L$8</f>
        <v>39870</v>
      </c>
      <c r="M52" s="126">
        <f>L52+$M$8</f>
        <v>39880</v>
      </c>
      <c r="N52" s="125">
        <f>M52+$N$8</f>
        <v>39940</v>
      </c>
      <c r="O52" s="125">
        <f>N52+$O$8</f>
        <v>40000</v>
      </c>
      <c r="P52" s="125">
        <f>O52+$P$8</f>
        <v>40010</v>
      </c>
      <c r="Q52" s="125">
        <f>P52+$Q$8</f>
        <v>40025</v>
      </c>
      <c r="R52" s="128"/>
      <c r="S52" s="128"/>
      <c r="T52" s="125">
        <f>Q52+$T$8</f>
        <v>40055</v>
      </c>
      <c r="U52" s="125"/>
      <c r="V52" s="125">
        <f>T52+$V$8</f>
        <v>40085</v>
      </c>
      <c r="W52" s="128"/>
      <c r="X52" s="157" t="s">
        <v>220</v>
      </c>
      <c r="Y52" s="157"/>
    </row>
    <row r="53" spans="1:149" s="130" customFormat="1" ht="35.25" hidden="1" customHeight="1" x14ac:dyDescent="0.2">
      <c r="A53" s="143" t="s">
        <v>221</v>
      </c>
      <c r="B53" s="143"/>
      <c r="C53" s="343"/>
      <c r="D53" s="145"/>
      <c r="E53" s="193"/>
      <c r="F53" s="147"/>
      <c r="G53" s="147"/>
      <c r="H53" s="346"/>
      <c r="I53" s="207"/>
      <c r="J53" s="124" t="s">
        <v>222</v>
      </c>
      <c r="K53" s="124" t="s">
        <v>223</v>
      </c>
      <c r="L53" s="124" t="s">
        <v>224</v>
      </c>
      <c r="M53" s="124" t="s">
        <v>225</v>
      </c>
      <c r="N53" s="124" t="s">
        <v>226</v>
      </c>
      <c r="O53" s="124" t="s">
        <v>227</v>
      </c>
      <c r="P53" s="124" t="s">
        <v>228</v>
      </c>
      <c r="Q53" s="124" t="s">
        <v>229</v>
      </c>
      <c r="R53" s="127"/>
      <c r="S53" s="127"/>
      <c r="T53" s="124" t="s">
        <v>230</v>
      </c>
      <c r="U53" s="124"/>
      <c r="V53" s="124"/>
      <c r="W53" s="127" t="s">
        <v>231</v>
      </c>
      <c r="X53" s="157"/>
      <c r="Y53" s="157"/>
    </row>
    <row r="54" spans="1:149" s="130" customFormat="1" ht="48.75" customHeight="1" x14ac:dyDescent="0.2">
      <c r="A54" s="208"/>
      <c r="B54" s="143" t="s">
        <v>232</v>
      </c>
      <c r="C54" s="343"/>
      <c r="D54" s="209"/>
      <c r="E54" s="193"/>
      <c r="F54" s="210"/>
      <c r="G54" s="147"/>
      <c r="H54" s="347"/>
      <c r="I54" s="155" t="s">
        <v>144</v>
      </c>
      <c r="J54" s="139">
        <v>39839</v>
      </c>
      <c r="K54" s="139">
        <v>39834</v>
      </c>
      <c r="L54" s="139">
        <v>39845</v>
      </c>
      <c r="M54" s="139">
        <v>39853</v>
      </c>
      <c r="N54" s="139">
        <v>39897</v>
      </c>
      <c r="O54" s="139">
        <v>40000</v>
      </c>
      <c r="P54" s="139">
        <v>39932</v>
      </c>
      <c r="Q54" s="139">
        <v>39933</v>
      </c>
      <c r="R54" s="185">
        <v>4490000</v>
      </c>
      <c r="S54" s="156" t="s">
        <v>233</v>
      </c>
      <c r="T54" s="139">
        <v>40016</v>
      </c>
      <c r="U54" s="139"/>
      <c r="V54" s="139">
        <v>40174</v>
      </c>
      <c r="W54" s="156"/>
      <c r="X54" s="157"/>
      <c r="Y54" s="157"/>
    </row>
    <row r="55" spans="1:149" s="130" customFormat="1" ht="12.75" hidden="1" customHeight="1" x14ac:dyDescent="0.2">
      <c r="A55" s="208" t="s">
        <v>234</v>
      </c>
      <c r="B55" s="131"/>
      <c r="C55" s="344"/>
      <c r="D55" s="133"/>
      <c r="E55" s="162"/>
      <c r="F55" s="135"/>
      <c r="G55" s="135"/>
      <c r="H55" s="346"/>
      <c r="I55" s="211"/>
      <c r="J55" s="137"/>
      <c r="K55" s="137"/>
      <c r="L55" s="137"/>
      <c r="M55" s="137"/>
      <c r="N55" s="137"/>
      <c r="O55" s="137"/>
      <c r="P55" s="137"/>
      <c r="Q55" s="137"/>
      <c r="R55" s="212"/>
      <c r="S55" s="212"/>
      <c r="T55" s="137"/>
      <c r="U55" s="137"/>
      <c r="V55" s="137"/>
      <c r="W55" s="212"/>
      <c r="X55" s="157"/>
      <c r="Y55" s="157"/>
    </row>
    <row r="56" spans="1:149" s="217" customFormat="1" ht="87.75" customHeight="1" x14ac:dyDescent="0.2">
      <c r="A56" s="337" t="s">
        <v>159</v>
      </c>
      <c r="B56" s="337" t="s">
        <v>235</v>
      </c>
      <c r="C56" s="213"/>
      <c r="D56" s="214"/>
      <c r="E56" s="215"/>
      <c r="F56" s="214" t="s">
        <v>157</v>
      </c>
      <c r="G56" s="214"/>
      <c r="H56" s="216"/>
      <c r="I56" s="159" t="s">
        <v>16</v>
      </c>
      <c r="J56" s="125">
        <v>40269</v>
      </c>
      <c r="K56" s="125">
        <f>J56+$K$8</f>
        <v>40276</v>
      </c>
      <c r="L56" s="125">
        <f>K56+$L$8</f>
        <v>40291</v>
      </c>
      <c r="M56" s="126">
        <f>L56+$M$8</f>
        <v>40301</v>
      </c>
      <c r="N56" s="125">
        <f>M56+$N$8</f>
        <v>40361</v>
      </c>
      <c r="O56" s="125">
        <f>N56+$O$8</f>
        <v>40421</v>
      </c>
      <c r="P56" s="125">
        <f>O56+$P$8</f>
        <v>40431</v>
      </c>
      <c r="Q56" s="125">
        <f>P56+$Q$8</f>
        <v>40446</v>
      </c>
      <c r="R56" s="160"/>
      <c r="S56" s="159"/>
      <c r="T56" s="125">
        <f>Q56+$T$8</f>
        <v>40476</v>
      </c>
      <c r="U56" s="125"/>
      <c r="V56" s="125">
        <f>T56+$V$10</f>
        <v>40626</v>
      </c>
      <c r="W56" s="160"/>
      <c r="X56" s="152"/>
      <c r="Y56" s="152"/>
    </row>
    <row r="57" spans="1:149" ht="42" customHeight="1" x14ac:dyDescent="0.2">
      <c r="A57" s="338"/>
      <c r="B57" s="338"/>
      <c r="C57" s="213"/>
      <c r="D57" s="214"/>
      <c r="E57" s="215"/>
      <c r="F57" s="135"/>
      <c r="G57" s="214"/>
      <c r="H57" s="214"/>
      <c r="I57" s="136" t="s">
        <v>144</v>
      </c>
      <c r="J57" s="139">
        <v>40312</v>
      </c>
      <c r="K57" s="139">
        <v>40329</v>
      </c>
      <c r="L57" s="139">
        <v>40346</v>
      </c>
      <c r="M57" s="139">
        <v>40364</v>
      </c>
      <c r="N57" s="218">
        <v>40436</v>
      </c>
      <c r="O57" s="218">
        <v>40522</v>
      </c>
      <c r="P57" s="139">
        <v>40525</v>
      </c>
      <c r="Q57" s="139">
        <v>40526</v>
      </c>
      <c r="R57" s="171" t="s">
        <v>180</v>
      </c>
      <c r="S57" s="171"/>
      <c r="T57" s="218"/>
      <c r="U57" s="218"/>
      <c r="V57" s="218"/>
      <c r="W57" s="171"/>
      <c r="X57" s="161"/>
      <c r="Y57" s="161"/>
    </row>
    <row r="58" spans="1:149" ht="81.75" customHeight="1" x14ac:dyDescent="0.2">
      <c r="A58" s="337" t="s">
        <v>159</v>
      </c>
      <c r="B58" s="337" t="s">
        <v>236</v>
      </c>
      <c r="C58" s="219"/>
      <c r="D58" s="122"/>
      <c r="E58" s="158"/>
      <c r="F58" s="122" t="s">
        <v>157</v>
      </c>
      <c r="G58" s="122"/>
      <c r="H58" s="169"/>
      <c r="I58" s="159" t="s">
        <v>16</v>
      </c>
      <c r="J58" s="125">
        <v>39948</v>
      </c>
      <c r="K58" s="125">
        <f>J58+$K$8</f>
        <v>39955</v>
      </c>
      <c r="L58" s="125">
        <f>K58+$L$8</f>
        <v>39970</v>
      </c>
      <c r="M58" s="126">
        <f>L58+$M$8</f>
        <v>39980</v>
      </c>
      <c r="N58" s="125">
        <f>M58+$N$8</f>
        <v>40040</v>
      </c>
      <c r="O58" s="125">
        <f>N58+$O$8</f>
        <v>40100</v>
      </c>
      <c r="P58" s="125">
        <f>O58+$P$8</f>
        <v>40110</v>
      </c>
      <c r="Q58" s="125">
        <f>P58+$Q$8</f>
        <v>40125</v>
      </c>
      <c r="R58" s="160"/>
      <c r="S58" s="159"/>
      <c r="T58" s="125">
        <f>Q58+$T$8</f>
        <v>40155</v>
      </c>
      <c r="U58" s="125"/>
      <c r="V58" s="125">
        <f>T58+$V$10</f>
        <v>40305</v>
      </c>
      <c r="W58" s="160"/>
      <c r="X58" s="161" t="s">
        <v>237</v>
      </c>
      <c r="Y58" s="161"/>
    </row>
    <row r="59" spans="1:149" ht="42" customHeight="1" x14ac:dyDescent="0.2">
      <c r="A59" s="338"/>
      <c r="B59" s="338"/>
      <c r="C59" s="220"/>
      <c r="D59" s="135"/>
      <c r="E59" s="162"/>
      <c r="F59" s="135"/>
      <c r="G59" s="135"/>
      <c r="H59" s="135"/>
      <c r="I59" s="136" t="s">
        <v>144</v>
      </c>
      <c r="J59" s="218">
        <v>40190</v>
      </c>
      <c r="K59" s="218">
        <v>40183</v>
      </c>
      <c r="L59" s="218">
        <v>40192</v>
      </c>
      <c r="M59" s="218">
        <v>40206</v>
      </c>
      <c r="N59" s="218">
        <v>40254</v>
      </c>
      <c r="O59" s="218">
        <v>40302</v>
      </c>
      <c r="P59" s="218">
        <v>40325</v>
      </c>
      <c r="Q59" s="218">
        <v>40325</v>
      </c>
      <c r="R59" s="164">
        <v>2880000</v>
      </c>
      <c r="S59" s="165" t="s">
        <v>238</v>
      </c>
      <c r="T59" s="218">
        <v>40343</v>
      </c>
      <c r="U59" s="218"/>
      <c r="V59" s="218"/>
      <c r="W59" s="166"/>
      <c r="X59" s="161"/>
      <c r="Y59" s="161"/>
    </row>
    <row r="60" spans="1:149" x14ac:dyDescent="0.2">
      <c r="A60" s="172" t="s">
        <v>161</v>
      </c>
      <c r="B60" s="173"/>
      <c r="C60" s="172"/>
      <c r="D60" s="174"/>
      <c r="E60" s="175"/>
      <c r="F60" s="174"/>
      <c r="G60" s="174"/>
      <c r="H60" s="174"/>
      <c r="I60" s="176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</row>
  </sheetData>
  <mergeCells count="40">
    <mergeCell ref="R6:R7"/>
    <mergeCell ref="A11:A12"/>
    <mergeCell ref="T6:T7"/>
    <mergeCell ref="A1:W1"/>
    <mergeCell ref="A6:A7"/>
    <mergeCell ref="B6:B7"/>
    <mergeCell ref="C6:C7"/>
    <mergeCell ref="F6:F7"/>
    <mergeCell ref="G6:G7"/>
    <mergeCell ref="H6:H7"/>
    <mergeCell ref="J6:J7"/>
    <mergeCell ref="K6:L6"/>
    <mergeCell ref="N6:N7"/>
    <mergeCell ref="C27:C28"/>
    <mergeCell ref="T27:T28"/>
    <mergeCell ref="A13:A14"/>
    <mergeCell ref="A15:A16"/>
    <mergeCell ref="B15:B16"/>
    <mergeCell ref="C15:C16"/>
    <mergeCell ref="H27:H28"/>
    <mergeCell ref="H15:H16"/>
    <mergeCell ref="K27:L27"/>
    <mergeCell ref="N27:N28"/>
    <mergeCell ref="R27:R28"/>
    <mergeCell ref="A56:A57"/>
    <mergeCell ref="B56:B57"/>
    <mergeCell ref="J27:J28"/>
    <mergeCell ref="A58:A59"/>
    <mergeCell ref="B58:B59"/>
    <mergeCell ref="A40:A43"/>
    <mergeCell ref="A45:A46"/>
    <mergeCell ref="C52:C55"/>
    <mergeCell ref="F27:F28"/>
    <mergeCell ref="G27:G28"/>
    <mergeCell ref="H52:H53"/>
    <mergeCell ref="H54:H55"/>
    <mergeCell ref="A34:A39"/>
    <mergeCell ref="D34:D39"/>
    <mergeCell ref="A27:A28"/>
    <mergeCell ref="B27:B28"/>
  </mergeCells>
  <printOptions horizontalCentered="1"/>
  <pageMargins left="0.39370078740157483" right="0.39370078740157483" top="0.59055118110236227" bottom="0.59055118110236227" header="0.51181102362204722" footer="0.51181102362204722"/>
  <pageSetup paperSize="8" scale="41" orientation="landscape" r:id="rId1"/>
  <headerFooter alignWithMargins="0">
    <oddHeader>&amp;LPROJET D'APPUI A LA GESTION DES DECHETS SOLIDES&amp;RTUN.PAGD.PPM&amp;DTravaux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6"/>
  <sheetViews>
    <sheetView showGridLines="0" workbookViewId="0">
      <selection activeCell="C4" sqref="C4"/>
    </sheetView>
  </sheetViews>
  <sheetFormatPr defaultColWidth="9.140625" defaultRowHeight="12.75" x14ac:dyDescent="0.2"/>
  <cols>
    <col min="1" max="1" width="5.140625" customWidth="1"/>
    <col min="2" max="2" width="27.140625" style="1" customWidth="1"/>
    <col min="3" max="3" width="11.7109375" customWidth="1"/>
    <col min="4" max="4" width="13.85546875" customWidth="1"/>
    <col min="5" max="5" width="11" style="6" customWidth="1"/>
    <col min="6" max="6" width="13.42578125" style="6" customWidth="1"/>
    <col min="7" max="7" width="20.28515625" customWidth="1"/>
  </cols>
  <sheetData>
    <row r="1" spans="1:7" ht="18" x14ac:dyDescent="0.25">
      <c r="A1" s="4" t="s">
        <v>41</v>
      </c>
      <c r="B1" s="3"/>
      <c r="C1" s="3"/>
      <c r="D1" s="3"/>
      <c r="E1" s="7"/>
      <c r="F1" s="7"/>
      <c r="G1" s="3"/>
    </row>
    <row r="2" spans="1:7" ht="13.5" customHeight="1" x14ac:dyDescent="0.2">
      <c r="B2"/>
    </row>
    <row r="3" spans="1:7" s="1" customFormat="1" ht="26.25" customHeight="1" x14ac:dyDescent="0.2">
      <c r="A3" s="5" t="s">
        <v>2</v>
      </c>
      <c r="B3" s="5" t="s">
        <v>42</v>
      </c>
      <c r="C3" s="5" t="s">
        <v>43</v>
      </c>
      <c r="D3" s="5" t="s">
        <v>47</v>
      </c>
      <c r="E3" s="12" t="s">
        <v>44</v>
      </c>
      <c r="F3" s="12" t="s">
        <v>45</v>
      </c>
      <c r="G3" s="5" t="s">
        <v>46</v>
      </c>
    </row>
    <row r="4" spans="1:7" ht="25.5" x14ac:dyDescent="0.2">
      <c r="A4" s="2"/>
      <c r="B4" s="270" t="s">
        <v>261</v>
      </c>
      <c r="C4" s="2"/>
      <c r="D4" s="2"/>
      <c r="E4" s="8">
        <v>41275</v>
      </c>
      <c r="F4" s="8">
        <v>41791</v>
      </c>
      <c r="G4" s="2"/>
    </row>
    <row r="5" spans="1:7" x14ac:dyDescent="0.2">
      <c r="A5" s="2"/>
      <c r="B5" s="11"/>
      <c r="C5" s="2"/>
      <c r="D5" s="2"/>
      <c r="E5" s="8"/>
      <c r="F5" s="8"/>
      <c r="G5" s="2"/>
    </row>
    <row r="6" spans="1:7" x14ac:dyDescent="0.2">
      <c r="A6" s="2"/>
      <c r="B6" s="11"/>
      <c r="C6" s="2"/>
      <c r="D6" s="2"/>
      <c r="E6" s="8"/>
      <c r="F6" s="8"/>
      <c r="G6" s="2"/>
    </row>
    <row r="7" spans="1:7" x14ac:dyDescent="0.2">
      <c r="A7" s="2"/>
      <c r="B7" s="11"/>
      <c r="C7" s="2"/>
      <c r="D7" s="2"/>
      <c r="E7" s="8"/>
      <c r="F7" s="8"/>
      <c r="G7" s="2"/>
    </row>
    <row r="8" spans="1:7" x14ac:dyDescent="0.2">
      <c r="A8" s="2"/>
      <c r="B8" s="11"/>
      <c r="C8" s="2"/>
      <c r="D8" s="2"/>
      <c r="E8" s="8"/>
      <c r="F8" s="8"/>
      <c r="G8" s="2"/>
    </row>
    <row r="9" spans="1:7" x14ac:dyDescent="0.2">
      <c r="A9" s="2"/>
      <c r="B9" s="11"/>
      <c r="C9" s="2"/>
      <c r="D9" s="2"/>
      <c r="E9" s="8"/>
      <c r="F9" s="8"/>
      <c r="G9" s="2"/>
    </row>
    <row r="10" spans="1:7" x14ac:dyDescent="0.2">
      <c r="A10" s="2"/>
      <c r="B10" s="11"/>
      <c r="C10" s="2"/>
      <c r="D10" s="2"/>
      <c r="E10" s="8"/>
      <c r="F10" s="8"/>
      <c r="G10" s="2"/>
    </row>
    <row r="11" spans="1:7" x14ac:dyDescent="0.2">
      <c r="A11" s="2"/>
      <c r="B11" s="11"/>
      <c r="C11" s="2"/>
      <c r="D11" s="2"/>
      <c r="E11" s="8"/>
      <c r="F11" s="8"/>
      <c r="G11" s="2"/>
    </row>
    <row r="12" spans="1:7" x14ac:dyDescent="0.2">
      <c r="A12" s="2"/>
      <c r="B12" s="11"/>
      <c r="C12" s="2"/>
      <c r="D12" s="2"/>
      <c r="E12" s="8"/>
      <c r="F12" s="8"/>
      <c r="G12" s="2"/>
    </row>
    <row r="13" spans="1:7" x14ac:dyDescent="0.2">
      <c r="A13" s="2"/>
      <c r="B13" s="11"/>
      <c r="C13" s="2"/>
      <c r="D13" s="2"/>
      <c r="E13" s="8"/>
      <c r="F13" s="8"/>
      <c r="G13" s="2"/>
    </row>
    <row r="14" spans="1:7" x14ac:dyDescent="0.2">
      <c r="A14" s="2"/>
      <c r="B14" s="11"/>
      <c r="C14" s="2"/>
      <c r="D14" s="2"/>
      <c r="E14" s="8"/>
      <c r="F14" s="8"/>
      <c r="G14" s="2"/>
    </row>
    <row r="15" spans="1:7" x14ac:dyDescent="0.2">
      <c r="A15" s="2"/>
      <c r="B15" s="11"/>
      <c r="C15" s="2"/>
      <c r="D15" s="2"/>
      <c r="E15" s="8"/>
      <c r="F15" s="8"/>
      <c r="G15" s="2"/>
    </row>
    <row r="16" spans="1:7" x14ac:dyDescent="0.2">
      <c r="A16" s="2"/>
      <c r="B16" s="11"/>
      <c r="C16" s="2"/>
      <c r="D16" s="2"/>
      <c r="E16" s="8"/>
      <c r="F16" s="8"/>
      <c r="G16" s="2"/>
    </row>
  </sheetData>
  <phoneticPr fontId="3" type="noConversion"/>
  <pageMargins left="0.75" right="0.75" top="1" bottom="1" header="0.5" footer="0.5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Settings</vt:lpstr>
      <vt:lpstr>Donnees Generales</vt:lpstr>
      <vt:lpstr>Services de consultants</vt:lpstr>
      <vt:lpstr>Travaux</vt:lpstr>
      <vt:lpstr>Renforcement de capacites</vt:lpstr>
      <vt:lpstr>fi</vt:lpstr>
      <vt:lpstr>gwncs</vt:lpstr>
      <vt:lpstr>Travaux!Print_Area</vt:lpstr>
      <vt:lpstr>'Services de consultants'!Print_Titles</vt:lpstr>
      <vt:lpstr>priorpost</vt:lpstr>
      <vt:lpstr>yn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 Jacobs</dc:creator>
  <cp:lastModifiedBy>Fabio Isoldi</cp:lastModifiedBy>
  <cp:lastPrinted>2012-06-15T11:00:45Z</cp:lastPrinted>
  <dcterms:created xsi:type="dcterms:W3CDTF">2009-04-13T14:29:24Z</dcterms:created>
  <dcterms:modified xsi:type="dcterms:W3CDTF">2014-04-10T15:34:56Z</dcterms:modified>
</cp:coreProperties>
</file>